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tabRatio="908" activeTab="1"/>
  </bookViews>
  <sheets>
    <sheet name="封皮" sheetId="1" r:id="rId1"/>
    <sheet name="目录" sheetId="2" r:id="rId2"/>
    <sheet name="（表一）2023年新城区一般公共预算收入表" sheetId="3" r:id="rId3"/>
    <sheet name="（表二）2023年新城区一般公共预算支出表" sheetId="4" r:id="rId4"/>
    <sheet name="（表三）2023年新城区区本级一般公共预算收入表" sheetId="5" r:id="rId5"/>
    <sheet name="（表四）2023年新城区一般公共预算支出表（按功能科目）" sheetId="6" r:id="rId6"/>
    <sheet name="（表五）2023年基本支出经济科目决算表" sheetId="7" r:id="rId7"/>
    <sheet name="（表六）2023年全区一般公共预算收支平衡表" sheetId="8" r:id="rId8"/>
    <sheet name="（表七）2023年区本级一般公共预算收支平衡表" sheetId="9" r:id="rId9"/>
    <sheet name="（表八）一般公共预算税收返还和转移支付表" sheetId="10" r:id="rId10"/>
    <sheet name="（表九）2023年一般公共预算专项转移支付表" sheetId="11" r:id="rId11"/>
    <sheet name="（表十）2023年地方政府一般债务表" sheetId="12" r:id="rId12"/>
    <sheet name="（表十一）2023年新城区基金收入决算表" sheetId="13" r:id="rId13"/>
    <sheet name="（表十二）2023年新城区基金支出决算表" sheetId="14" r:id="rId14"/>
    <sheet name="（表十三）2023年新城区区本级基金收入决算表" sheetId="15" r:id="rId15"/>
    <sheet name="（表十四）2022年新城区区本级基金支出决算表 " sheetId="16" r:id="rId16"/>
    <sheet name="（表十五）2023年政府性基金预算转移支付总表" sheetId="17" r:id="rId17"/>
    <sheet name="（表十六）新城区2023年基金专项转移支付表" sheetId="18" r:id="rId18"/>
    <sheet name="（表十七）2023年地方政府专项债务限额和余额表 " sheetId="19" r:id="rId19"/>
    <sheet name="（表十八）2023年新城区基金决算平衡表" sheetId="20" r:id="rId20"/>
    <sheet name="（表十九）新城区2023年国有资本经营预算收入表" sheetId="21" r:id="rId21"/>
    <sheet name="（表二十）新城区2023年国有资本经营预算支出表" sheetId="22" r:id="rId22"/>
    <sheet name="（表二十一）2023年区本级国有资本经营预算收入表" sheetId="23" r:id="rId23"/>
    <sheet name="（表二十二）2022年区本级国有资本经营预算支出表" sheetId="24" r:id="rId24"/>
    <sheet name="（表二十三）新城区2023年国有资本经营预算转移支付表" sheetId="25" r:id="rId25"/>
    <sheet name="（表二十四）新城区2023年社会保险基金预算收入表 " sheetId="31" r:id="rId26"/>
    <sheet name="（表二十五）新城区社会保险基金预算支出表" sheetId="32" r:id="rId27"/>
    <sheet name="(表二十六）2023年三公经费决算表" sheetId="29" r:id="rId28"/>
    <sheet name="（表二十七）2023年新城区财政重点绩效评价项目表" sheetId="30" r:id="rId29"/>
  </sheets>
  <externalReferences>
    <externalReference r:id="rId30"/>
  </externalReferences>
  <definedNames>
    <definedName name="Database" hidden="1">#REF!</definedName>
    <definedName name="临3">[1]封面!$N$2:$N$37</definedName>
    <definedName name="_xlnm.Print_Area" localSheetId="2">'（表一）2023年新城区一般公共预算收入表'!$A$1:$F$27</definedName>
    <definedName name="_xlnm.Print_Area" localSheetId="4">'（表三）2023年新城区区本级一般公共预算收入表'!$A$1:$F$26</definedName>
    <definedName name="_xlnm.Print_Area" localSheetId="5">'（表四）2023年新城区一般公共预算支出表（按功能科目）'!$A$1:$D$480</definedName>
    <definedName name="_xlnm.Print_Area" localSheetId="11">'（表十）2023年地方政府一般债务表'!$A$1:$D$11</definedName>
    <definedName name="Database" localSheetId="12" hidden="1">#REF!</definedName>
    <definedName name="_xlnm.Print_Area" localSheetId="12">'（表十一）2023年新城区基金收入决算表'!$A$1:$E$14</definedName>
    <definedName name="Database" localSheetId="13" hidden="1">#REF!</definedName>
    <definedName name="_xlnm.Print_Area" localSheetId="13">'（表十二）2023年新城区基金支出决算表'!$A$1:$E$227</definedName>
    <definedName name="Database" localSheetId="14" hidden="1">#REF!</definedName>
    <definedName name="_xlnm.Print_Area" localSheetId="14">'（表十三）2023年新城区区本级基金收入决算表'!$A$1:$G$14</definedName>
    <definedName name="Database" localSheetId="15" hidden="1">#REF!</definedName>
    <definedName name="_xlnm.Print_Area" localSheetId="15">'（表十四）2022年新城区区本级基金支出决算表 '!$A$1:$E$219</definedName>
    <definedName name="Database" localSheetId="16" hidden="1">#REF!</definedName>
    <definedName name="Database" localSheetId="17" hidden="1">#REF!</definedName>
    <definedName name="_xlnm.Print_Area" localSheetId="17">'（表十六）新城区2023年基金专项转移支付表'!$A$1:$B$6</definedName>
    <definedName name="Database" localSheetId="18" hidden="1">#REF!</definedName>
    <definedName name="_xlnm.Print_Area" localSheetId="18">'（表十七）2023年地方政府专项债务限额和余额表 '!$A$1:$D$11</definedName>
    <definedName name="Database" localSheetId="19" hidden="1">#REF!</definedName>
    <definedName name="Database" localSheetId="20" hidden="1">#REF!</definedName>
    <definedName name="Database" localSheetId="21" hidden="1">#REF!</definedName>
    <definedName name="Database" localSheetId="22" hidden="1">#REF!</definedName>
    <definedName name="Database" localSheetId="23" hidden="1">#REF!</definedName>
    <definedName name="Database" localSheetId="24" hidden="1">#REF!</definedName>
    <definedName name="Database" localSheetId="27" hidden="1">#REF!</definedName>
    <definedName name="Database" localSheetId="25" hidden="1">#REF!</definedName>
    <definedName name="_xlnm._FilterDatabase" localSheetId="5" hidden="1">'（表四）2023年新城区一般公共预算支出表（按功能科目）'!$A$5:$IV$480</definedName>
    <definedName name="_xlnm.Print_Area" localSheetId="24">'（表二十三）新城区2023年国有资本经营预算转移支付表'!$A$1:$D$12</definedName>
    <definedName name="_xlnm.Print_Area" localSheetId="27">'(表二十六）2023年三公经费决算表'!$A$1:$G$12</definedName>
  </definedNames>
  <calcPr calcId="144525"/>
</workbook>
</file>

<file path=xl/sharedStrings.xml><?xml version="1.0" encoding="utf-8"?>
<sst xmlns="http://schemas.openxmlformats.org/spreadsheetml/2006/main" count="1602" uniqueCount="998">
  <si>
    <t>新城区2023年财政决算公开报表</t>
  </si>
  <si>
    <t>新城区财政局</t>
  </si>
  <si>
    <t>目录</t>
  </si>
  <si>
    <t>序号</t>
  </si>
  <si>
    <t>报表名称</t>
  </si>
  <si>
    <t>是否空表</t>
  </si>
  <si>
    <t>公开空表理由</t>
  </si>
  <si>
    <t>表1</t>
  </si>
  <si>
    <t>2023年新城区一般公共预算收入决算表</t>
  </si>
  <si>
    <t>否</t>
  </si>
  <si>
    <t>表2</t>
  </si>
  <si>
    <t>2023年新城区一般公共预算支出决算表</t>
  </si>
  <si>
    <t>表3</t>
  </si>
  <si>
    <t>2023年新城区区级一般公共预算收入决算表</t>
  </si>
  <si>
    <t>表4</t>
  </si>
  <si>
    <t>2023年新城区区级一般公共预算支出决算表（按功能科目）</t>
  </si>
  <si>
    <t>表5</t>
  </si>
  <si>
    <t>2023年新城区区级一般公共预算基本支出决算表（按经济分类）</t>
  </si>
  <si>
    <t>表6</t>
  </si>
  <si>
    <t>2023年新城区一般公共预算收支平衡情况表</t>
  </si>
  <si>
    <t>表7</t>
  </si>
  <si>
    <t>2023年新城区区级一般公共预算收支平衡情况表</t>
  </si>
  <si>
    <t>表8</t>
  </si>
  <si>
    <t>2023年新城区一般公共预算税收返还和转移支付表</t>
  </si>
  <si>
    <t>表9</t>
  </si>
  <si>
    <t>2023年新城区一般公共预算专项转移支付表</t>
  </si>
  <si>
    <t>是</t>
  </si>
  <si>
    <t>无专项转移支付支出</t>
  </si>
  <si>
    <t>表10</t>
  </si>
  <si>
    <t>2023年新城区地方政府一般债务限额和余额表</t>
  </si>
  <si>
    <t>表11</t>
  </si>
  <si>
    <t>2023年新城区政府性基金预算收入决算表</t>
  </si>
  <si>
    <t>表12</t>
  </si>
  <si>
    <t>2023年新城区政府性基金预算支出决算表</t>
  </si>
  <si>
    <t>表13</t>
  </si>
  <si>
    <t>2023年新城区区级政府性基金预算收入决算表</t>
  </si>
  <si>
    <t>表14</t>
  </si>
  <si>
    <t>2023年新城区区级政府性基金预算支出决算表</t>
  </si>
  <si>
    <t>表15</t>
  </si>
  <si>
    <t>2023年新城区政府性基金预算转移支付总表</t>
  </si>
  <si>
    <t>表16</t>
  </si>
  <si>
    <t>2023年新城区政府性基金预算专项转移支付表</t>
  </si>
  <si>
    <t>表17</t>
  </si>
  <si>
    <t>2023年新城区地方政府专项债务限额和余额表</t>
  </si>
  <si>
    <t>表18</t>
  </si>
  <si>
    <t>2023年新城区政府性基金收支决算平衡表</t>
  </si>
  <si>
    <t>表19</t>
  </si>
  <si>
    <t>2023年新城区国有资本经营预算收入决算表</t>
  </si>
  <si>
    <t>表20</t>
  </si>
  <si>
    <t>2023年新城区国有资本经营预算支出决算表</t>
  </si>
  <si>
    <t>表21</t>
  </si>
  <si>
    <t>2023年新城区区级国有资本经营预算收入决算表</t>
  </si>
  <si>
    <t>表22</t>
  </si>
  <si>
    <t>2023年新城区区级国有资本经营预算支出决算表</t>
  </si>
  <si>
    <t>表23</t>
  </si>
  <si>
    <t>2023年新城区国有资本经营预算转移支付表</t>
  </si>
  <si>
    <t>表24</t>
  </si>
  <si>
    <t>2023年西安市新城区社会保险基金预算收入表</t>
  </si>
  <si>
    <t>表25</t>
  </si>
  <si>
    <t>2023年西安市新城区社会保险基金预算支出表</t>
  </si>
  <si>
    <t>表26</t>
  </si>
  <si>
    <t>2023年新城区三公经费决算情况</t>
  </si>
  <si>
    <t>表27</t>
  </si>
  <si>
    <t>2023年新城区财政重点绩效评价项目表</t>
  </si>
  <si>
    <t>表一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</si>
  <si>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年西安市新城区一般公共预算收入决算表</t>
    </r>
  </si>
  <si>
    <t>单位：万元</t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</si>
  <si>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0"/>
      </rPr>
      <t xml:space="preserve">    </t>
    </r>
    <r>
      <rPr>
        <b/>
        <sz val="14"/>
        <rFont val="宋体"/>
        <charset val="134"/>
      </rPr>
      <t>目</t>
    </r>
  </si>
  <si>
    <r>
      <rPr>
        <b/>
        <sz val="14"/>
        <rFont val="Times New Roman"/>
        <charset val="0"/>
      </rPr>
      <t>2023</t>
    </r>
    <r>
      <rPr>
        <b/>
        <sz val="14"/>
        <rFont val="宋体"/>
        <charset val="0"/>
      </rPr>
      <t>年</t>
    </r>
  </si>
  <si>
    <r>
      <rPr>
        <b/>
        <sz val="14"/>
        <rFont val="Times New Roman"/>
        <charset val="0"/>
      </rPr>
      <t>2022</t>
    </r>
    <r>
      <rPr>
        <b/>
        <sz val="14"/>
        <rFont val="宋体"/>
        <charset val="0"/>
      </rPr>
      <t>年</t>
    </r>
    <r>
      <rPr>
        <b/>
        <sz val="14"/>
        <rFont val="Times New Roman"/>
        <charset val="0"/>
      </rPr>
      <t xml:space="preserve">             </t>
    </r>
    <r>
      <rPr>
        <b/>
        <sz val="14"/>
        <rFont val="宋体"/>
        <charset val="0"/>
      </rPr>
      <t>决算数</t>
    </r>
  </si>
  <si>
    <r>
      <rPr>
        <b/>
        <sz val="14"/>
        <rFont val="Times New Roman"/>
        <charset val="0"/>
      </rPr>
      <t>2023</t>
    </r>
    <r>
      <rPr>
        <b/>
        <sz val="14"/>
        <rFont val="宋体"/>
        <charset val="0"/>
      </rPr>
      <t>年决算数</t>
    </r>
  </si>
  <si>
    <t>调整                预算数</t>
  </si>
  <si>
    <t>决算数</t>
  </si>
  <si>
    <t>占调整         预算</t>
  </si>
  <si>
    <t>增幅</t>
  </si>
  <si>
    <t>一、税收收入</t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</si>
  <si>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增值税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</si>
  <si>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营业税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</si>
  <si>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企业所得税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</si>
  <si>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个人所得税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</si>
  <si>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资源税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</si>
  <si>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城市维护建设税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</si>
  <si>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房产税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</si>
  <si>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印花税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</si>
  <si>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134"/>
      </rPr>
      <t>城镇土地使用税</t>
    </r>
  </si>
  <si>
    <r>
      <rPr>
        <sz val="14"/>
        <rFont val="Times New Roman"/>
        <charset val="0"/>
      </rPr>
      <t xml:space="preserve">        </t>
    </r>
    <r>
      <rPr>
        <sz val="14"/>
        <rFont val="宋体"/>
        <charset val="134"/>
      </rPr>
      <t>土地增值税</t>
    </r>
  </si>
  <si>
    <t xml:space="preserve">    耕地占用税</t>
  </si>
  <si>
    <t xml:space="preserve">    契税</t>
  </si>
  <si>
    <t xml:space="preserve">    其他税收收入</t>
  </si>
  <si>
    <t>二、非税收入</t>
  </si>
  <si>
    <t xml:space="preserve">    专项收入</t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</si>
  <si>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0"/>
      </rPr>
      <t>行政事业性收费收入</t>
    </r>
  </si>
  <si>
    <r>
      <rPr>
        <sz val="14"/>
        <rFont val="Times New Roman"/>
        <charset val="0"/>
      </rPr>
      <t xml:space="preserve">         </t>
    </r>
    <r>
      <rPr>
        <sz val="14"/>
        <rFont val="宋体"/>
        <charset val="0"/>
      </rPr>
      <t>罚没收入</t>
    </r>
  </si>
  <si>
    <t xml:space="preserve">    国有资源（资产）有偿使用收入</t>
  </si>
  <si>
    <t xml:space="preserve">    其他收入</t>
  </si>
  <si>
    <t>合 计</t>
  </si>
  <si>
    <t>表二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</si>
  <si>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年西安市新城区一般公共预算支出决算表</t>
    </r>
  </si>
  <si>
    <r>
      <rPr>
        <b/>
        <sz val="14"/>
        <rFont val="Times New Roman"/>
        <charset val="0"/>
      </rPr>
      <t>2022</t>
    </r>
    <r>
      <rPr>
        <b/>
        <sz val="14"/>
        <rFont val="宋体"/>
        <charset val="0"/>
      </rPr>
      <t>年</t>
    </r>
    <r>
      <rPr>
        <b/>
        <sz val="14"/>
        <rFont val="Times New Roman"/>
        <charset val="0"/>
      </rPr>
      <t xml:space="preserve">           </t>
    </r>
    <r>
      <rPr>
        <b/>
        <sz val="14"/>
        <rFont val="宋体"/>
        <charset val="0"/>
      </rPr>
      <t>决算数</t>
    </r>
  </si>
  <si>
    <t>调整     预算数</t>
  </si>
  <si>
    <t>占调整     
预算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</si>
  <si>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</si>
  <si>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</si>
  <si>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</si>
  <si>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</si>
  <si>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</si>
  <si>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</si>
  <si>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</si>
  <si>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</si>
  <si>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</si>
  <si>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</si>
  <si>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</si>
  <si>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</si>
  <si>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</si>
  <si>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</si>
  <si>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</si>
  <si>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</si>
  <si>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</si>
  <si>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</si>
  <si>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</si>
  <si>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二十、债务付息支出</t>
  </si>
  <si>
    <t>表三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</si>
  <si>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年西安市新城区区级一般公共预算收入决算表</t>
    </r>
  </si>
  <si>
    <t>调整                   预算数</t>
  </si>
  <si>
    <r>
      <rPr>
        <sz val="14"/>
        <rFont val="Times New Roman"/>
        <charset val="0"/>
      </rPr>
      <t xml:space="preserve">        </t>
    </r>
    <r>
      <rPr>
        <sz val="14"/>
        <rFont val="宋体"/>
        <charset val="134"/>
      </rPr>
      <t>行政事业性收费收入</t>
    </r>
  </si>
  <si>
    <r>
      <rPr>
        <sz val="14"/>
        <rFont val="Times New Roman"/>
        <charset val="0"/>
      </rPr>
      <t xml:space="preserve">        </t>
    </r>
    <r>
      <rPr>
        <sz val="14"/>
        <rFont val="宋体"/>
        <charset val="134"/>
      </rPr>
      <t>罚没收入</t>
    </r>
  </si>
  <si>
    <t>表四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</si>
  <si>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年西安市新城区一般公共预算支出决算表（按功能科目划分）</t>
    </r>
  </si>
  <si>
    <t>功能分类</t>
  </si>
  <si>
    <r>
      <rPr>
        <b/>
        <sz val="12"/>
        <rFont val="Arial"/>
        <charset val="0"/>
      </rPr>
      <t>2023</t>
    </r>
    <r>
      <rPr>
        <b/>
        <sz val="12"/>
        <rFont val="宋体"/>
        <charset val="0"/>
      </rPr>
      <t>年决算数</t>
    </r>
  </si>
  <si>
    <t>类</t>
  </si>
  <si>
    <t>款</t>
  </si>
  <si>
    <t>项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</si>
  <si>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</si>
  <si>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</si>
  <si>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</si>
  <si>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</si>
  <si>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</si>
  <si>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</si>
  <si>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</si>
  <si>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</si>
  <si>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  事业运行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</si>
  <si>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</si>
  <si>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</si>
  <si>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</si>
  <si>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</si>
  <si>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</si>
  <si>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</si>
  <si>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政务公开审批</t>
    </r>
  </si>
  <si>
    <t xml:space="preserve">    信访事务</t>
  </si>
  <si>
    <t xml:space="preserve">    其他政府办公厅（室）及相关机构事务支出</t>
  </si>
  <si>
    <t xml:space="preserve">  发展与改革事务</t>
  </si>
  <si>
    <t xml:space="preserve">    日常经济运行调节</t>
  </si>
  <si>
    <t xml:space="preserve">    社会事业发展规划</t>
  </si>
  <si>
    <t xml:space="preserve">    物价管理</t>
  </si>
  <si>
    <t xml:space="preserve">    其他发展与改革事务支出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</si>
  <si>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</si>
  <si>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</si>
  <si>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</si>
  <si>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</si>
  <si>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</si>
  <si>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财政监察</t>
    </r>
  </si>
  <si>
    <t xml:space="preserve">      信息化建设</t>
  </si>
  <si>
    <t xml:space="preserve">      财政委托业务支出</t>
  </si>
  <si>
    <t xml:space="preserve">     其他财政事务支出</t>
  </si>
  <si>
    <t xml:space="preserve">  税收事务</t>
  </si>
  <si>
    <t xml:space="preserve">  审计事务</t>
  </si>
  <si>
    <t xml:space="preserve">    审计业务</t>
  </si>
  <si>
    <t xml:space="preserve">  其他审计事务支出</t>
  </si>
  <si>
    <t xml:space="preserve">  人力资源事务</t>
  </si>
  <si>
    <t xml:space="preserve">    军队转业干部安置</t>
  </si>
  <si>
    <t xml:space="preserve">    公务员履职能力提升</t>
  </si>
  <si>
    <t xml:space="preserve">    其他人力资源事务支出</t>
  </si>
  <si>
    <t xml:space="preserve">  纪检监察事务</t>
  </si>
  <si>
    <t xml:space="preserve">    机关服务</t>
  </si>
  <si>
    <t xml:space="preserve">  商贸事务</t>
  </si>
  <si>
    <t xml:space="preserve">    招商引资</t>
  </si>
  <si>
    <t xml:space="preserve">    其他商贸事务支出</t>
  </si>
  <si>
    <t xml:space="preserve">  民族事务</t>
  </si>
  <si>
    <t xml:space="preserve">    民族工作专项</t>
  </si>
  <si>
    <t xml:space="preserve">  档案事务</t>
  </si>
  <si>
    <t xml:space="preserve">  民主党派及工商联事务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</si>
  <si>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</si>
  <si>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</si>
  <si>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</si>
  <si>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</si>
  <si>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</si>
  <si>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</si>
  <si>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</si>
  <si>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</si>
  <si>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</si>
  <si>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</si>
  <si>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</si>
  <si>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其他共产党事务支出(款)</t>
  </si>
  <si>
    <t xml:space="preserve">  网信事务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</si>
  <si>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</si>
  <si>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</si>
  <si>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</si>
  <si>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</si>
  <si>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</si>
  <si>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</si>
  <si>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</si>
  <si>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</si>
  <si>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</si>
  <si>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</si>
  <si>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其他一般公共服务支出(项)</t>
  </si>
  <si>
    <t>国防支出</t>
  </si>
  <si>
    <t xml:space="preserve">  国防动员</t>
  </si>
  <si>
    <t xml:space="preserve">    兵役征集</t>
  </si>
  <si>
    <t xml:space="preserve">    人民防空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</si>
  <si>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</si>
  <si>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</si>
  <si>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</si>
  <si>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</si>
  <si>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其他国防支出（款）</t>
  </si>
  <si>
    <t xml:space="preserve">   其他国防支出（项）</t>
  </si>
  <si>
    <t>公共安全支出</t>
  </si>
  <si>
    <t xml:space="preserve">  武装警察</t>
  </si>
  <si>
    <t xml:space="preserve">    消防</t>
  </si>
  <si>
    <t xml:space="preserve">  公安</t>
  </si>
  <si>
    <t xml:space="preserve">    执法办案</t>
  </si>
  <si>
    <t xml:space="preserve">    特别业务</t>
  </si>
  <si>
    <t xml:space="preserve">    国内安全保卫</t>
  </si>
  <si>
    <t xml:space="preserve">    禁毒管理</t>
  </si>
  <si>
    <t xml:space="preserve">    道路交通管理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</si>
  <si>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</si>
  <si>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</si>
  <si>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</si>
  <si>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</si>
  <si>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其他公安支出</t>
  </si>
  <si>
    <t xml:space="preserve">  检察</t>
  </si>
  <si>
    <t xml:space="preserve">    其他检察支出</t>
  </si>
  <si>
    <t xml:space="preserve">  法院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</si>
  <si>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</si>
  <si>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</si>
  <si>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</si>
  <si>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</si>
  <si>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</si>
  <si>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</si>
  <si>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</si>
  <si>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</si>
  <si>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</si>
  <si>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</si>
  <si>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其他公共安全支出（款）</t>
  </si>
  <si>
    <t xml:space="preserve">    国家司法救助支出</t>
  </si>
  <si>
    <t>教育支出</t>
  </si>
  <si>
    <t xml:space="preserve">  教育管理事务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</si>
  <si>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</si>
  <si>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</si>
  <si>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</si>
  <si>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</si>
  <si>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</si>
  <si>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</si>
  <si>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</si>
  <si>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</si>
  <si>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  职业高中教育</t>
  </si>
  <si>
    <t xml:space="preserve">   其他职业教育支出</t>
  </si>
  <si>
    <t xml:space="preserve">  成人教育</t>
  </si>
  <si>
    <t xml:space="preserve">    成人中等教育</t>
  </si>
  <si>
    <t xml:space="preserve">    其他成人教育支出</t>
  </si>
  <si>
    <t xml:space="preserve">  特殊教育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</si>
  <si>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</si>
  <si>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</si>
  <si>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</si>
  <si>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</si>
  <si>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</si>
  <si>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教育费附加安排的支出</t>
  </si>
  <si>
    <t xml:space="preserve">    城市中小学校舍建设</t>
  </si>
  <si>
    <t xml:space="preserve">    城市中小学教学设施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</si>
  <si>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中等职业学校教学设施</t>
    </r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</si>
  <si>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</si>
  <si>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</si>
  <si>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</si>
  <si>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</si>
  <si>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</si>
  <si>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</si>
  <si>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</si>
  <si>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产业技术研究与开发</t>
  </si>
  <si>
    <t xml:space="preserve">    其他技术研究与开发支出</t>
  </si>
  <si>
    <t xml:space="preserve">  科学技术普及</t>
  </si>
  <si>
    <t xml:space="preserve">    科普活动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</si>
  <si>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其他科学技术普及支出</t>
    </r>
  </si>
  <si>
    <t xml:space="preserve">  其他科学技术支出（款）</t>
  </si>
  <si>
    <t>其他科学技术支出（项）</t>
  </si>
  <si>
    <t>文化旅游体育与传媒支出</t>
  </si>
  <si>
    <t xml:space="preserve">  文化和旅游</t>
  </si>
  <si>
    <t xml:space="preserve">    图书馆</t>
  </si>
  <si>
    <t xml:space="preserve">    文化活动</t>
  </si>
  <si>
    <t xml:space="preserve">    群众文化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</si>
  <si>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</si>
  <si>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</si>
  <si>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</si>
  <si>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</si>
  <si>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</si>
  <si>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</si>
  <si>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文物保护</t>
  </si>
  <si>
    <t xml:space="preserve">    博物馆</t>
  </si>
  <si>
    <t xml:space="preserve">  体育</t>
  </si>
  <si>
    <t xml:space="preserve">    体育竞赛</t>
  </si>
  <si>
    <t xml:space="preserve">    体育场馆</t>
  </si>
  <si>
    <t xml:space="preserve">    群众体育</t>
  </si>
  <si>
    <t xml:space="preserve">    其他体育支出</t>
  </si>
  <si>
    <t xml:space="preserve">  其他文化体育与传媒支出(款)</t>
  </si>
  <si>
    <t xml:space="preserve">   文化产业发展专项支出</t>
  </si>
  <si>
    <t xml:space="preserve">   其他文化体育与传媒支出（项）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</si>
  <si>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</si>
  <si>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</si>
  <si>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</si>
  <si>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</si>
  <si>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</si>
  <si>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</si>
  <si>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</si>
  <si>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</si>
  <si>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</si>
  <si>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</si>
  <si>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</si>
  <si>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</si>
  <si>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</si>
  <si>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</si>
  <si>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</si>
  <si>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</si>
  <si>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</si>
  <si>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</si>
  <si>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</si>
  <si>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</si>
  <si>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</si>
  <si>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</si>
  <si>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</si>
  <si>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</si>
  <si>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</si>
  <si>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</si>
  <si>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</si>
  <si>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</si>
  <si>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</si>
  <si>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</si>
  <si>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</si>
  <si>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</si>
  <si>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就业见习补贴</t>
  </si>
  <si>
    <t xml:space="preserve">    公益性岗位补贴</t>
  </si>
  <si>
    <t xml:space="preserve">    高技能人才培养补助</t>
  </si>
  <si>
    <t xml:space="preserve">    促进创业补贴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</si>
  <si>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</si>
  <si>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</si>
  <si>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</si>
  <si>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</si>
  <si>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</si>
  <si>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</si>
  <si>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</si>
  <si>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</si>
  <si>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</si>
  <si>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</si>
  <si>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</si>
  <si>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</si>
  <si>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</si>
  <si>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</si>
  <si>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</si>
  <si>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</si>
  <si>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</si>
  <si>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养老服务</t>
  </si>
  <si>
    <t xml:space="preserve">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</si>
  <si>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</si>
  <si>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</si>
  <si>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</si>
  <si>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</si>
  <si>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</si>
  <si>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</si>
  <si>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</si>
  <si>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</si>
  <si>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</si>
  <si>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</si>
  <si>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</si>
  <si>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</si>
  <si>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</si>
  <si>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</si>
  <si>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其他生活救助</t>
  </si>
  <si>
    <t xml:space="preserve">    其他城市生活救助</t>
  </si>
  <si>
    <t xml:space="preserve"> 财政对基本养老保险基金的补助</t>
  </si>
  <si>
    <t xml:space="preserve">    财政对其他基本养老保险基金的补助</t>
  </si>
  <si>
    <t xml:space="preserve"> 退役军人管理事务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</si>
  <si>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</si>
  <si>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</si>
  <si>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</si>
  <si>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</si>
  <si>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</si>
  <si>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公立医院</t>
  </si>
  <si>
    <t xml:space="preserve">    综合医院</t>
  </si>
  <si>
    <t xml:space="preserve">   其他公立医院支出</t>
  </si>
  <si>
    <t xml:space="preserve">  基层医疗卫生机构</t>
  </si>
  <si>
    <t xml:space="preserve">    城市社区卫生机构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</si>
  <si>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</si>
  <si>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</si>
  <si>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</si>
  <si>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</si>
  <si>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</si>
  <si>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</si>
  <si>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</si>
  <si>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</si>
  <si>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</si>
  <si>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</si>
  <si>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</si>
  <si>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</si>
  <si>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</si>
  <si>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</si>
  <si>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中医药</t>
  </si>
  <si>
    <t xml:space="preserve">   中医（民族医）药专项</t>
  </si>
  <si>
    <t xml:space="preserve">   其他中医药支出</t>
  </si>
  <si>
    <t xml:space="preserve">  计划生育事务</t>
  </si>
  <si>
    <t xml:space="preserve">    计划生育服务</t>
  </si>
  <si>
    <t xml:space="preserve">    其他计划生育事务支出</t>
  </si>
  <si>
    <t xml:space="preserve">  医疗保障管理事务</t>
  </si>
  <si>
    <t xml:space="preserve">    信息化建设</t>
  </si>
  <si>
    <t xml:space="preserve">    医疗保障经办事务</t>
  </si>
  <si>
    <t xml:space="preserve">    其他医疗保障管理事务支出</t>
  </si>
  <si>
    <t xml:space="preserve">  医疗救助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</si>
  <si>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城乡医疗救助</t>
    </r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</si>
  <si>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优抚对象医疗</t>
    </r>
  </si>
  <si>
    <t xml:space="preserve">    优抚对象医疗补助</t>
  </si>
  <si>
    <t xml:space="preserve">  老龄卫生健康事务（款）</t>
  </si>
  <si>
    <t xml:space="preserve">    老龄卫生健康事务（项）</t>
  </si>
  <si>
    <t xml:space="preserve">  其他卫生健康支出(款)</t>
  </si>
  <si>
    <t xml:space="preserve">    其他卫生健康支出(项)</t>
  </si>
  <si>
    <t>节能环保支出</t>
  </si>
  <si>
    <t xml:space="preserve">  污染防治</t>
  </si>
  <si>
    <t xml:space="preserve">    大气</t>
  </si>
  <si>
    <t xml:space="preserve">    其他污染防治支出</t>
  </si>
  <si>
    <t xml:space="preserve">  可再生能源(款)</t>
  </si>
  <si>
    <t xml:space="preserve">    可再生能源(项)</t>
  </si>
  <si>
    <t xml:space="preserve">  其他节能环保支出（款）</t>
  </si>
  <si>
    <t xml:space="preserve">    其他节能环保支出（项）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</si>
  <si>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</si>
  <si>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</si>
  <si>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</si>
  <si>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</si>
  <si>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</si>
  <si>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</si>
  <si>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</si>
  <si>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</si>
  <si>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</si>
  <si>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</si>
  <si>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</si>
  <si>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</si>
  <si>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</si>
  <si>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</si>
  <si>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对高校毕业生到基层任职补助</t>
  </si>
  <si>
    <t xml:space="preserve">   执法监管</t>
  </si>
  <si>
    <t xml:space="preserve">   其他农业支出</t>
  </si>
  <si>
    <t xml:space="preserve">  水利</t>
  </si>
  <si>
    <t xml:space="preserve">   水土保持</t>
  </si>
  <si>
    <t xml:space="preserve">   水资源节约管理与保护</t>
  </si>
  <si>
    <t xml:space="preserve">   防汛</t>
  </si>
  <si>
    <t xml:space="preserve">  林业和草原</t>
  </si>
  <si>
    <t xml:space="preserve">   动植物保护</t>
  </si>
  <si>
    <t xml:space="preserve">  普惠金融发展支出</t>
  </si>
  <si>
    <t xml:space="preserve">    创业担保贷款贴息</t>
  </si>
  <si>
    <t xml:space="preserve">    其他普惠金融发展支出</t>
  </si>
  <si>
    <t>交通运输支出</t>
  </si>
  <si>
    <t xml:space="preserve">  公路水路运输</t>
  </si>
  <si>
    <t xml:space="preserve">    其他公路水路运输支出</t>
  </si>
  <si>
    <t xml:space="preserve">  其他交通运输支出（款）</t>
  </si>
  <si>
    <t xml:space="preserve">    其他交通运输支出（项）</t>
  </si>
  <si>
    <t>资源勘探工业信息等支出</t>
  </si>
  <si>
    <t>工业和信息产业监管</t>
  </si>
  <si>
    <t xml:space="preserve">   产业发展</t>
  </si>
  <si>
    <t xml:space="preserve">   其他工业和信息产业监管支出</t>
  </si>
  <si>
    <t xml:space="preserve">  制造业</t>
  </si>
  <si>
    <t xml:space="preserve">    其他制造业支出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</si>
  <si>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</si>
  <si>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</si>
  <si>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</si>
  <si>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>其他资源勘探信息等支出(款)</t>
  </si>
  <si>
    <t>其他资源勘探信息等支出(项)</t>
  </si>
  <si>
    <t>商业服务业等支出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</si>
  <si>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</si>
  <si>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</si>
  <si>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</si>
  <si>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旅游宣传</t>
  </si>
  <si>
    <t xml:space="preserve">  其他涉外发展服务支出</t>
  </si>
  <si>
    <t xml:space="preserve">  其他商业服务业等支出(款)</t>
  </si>
  <si>
    <t xml:space="preserve">    其他商业服务业等支出(项)</t>
  </si>
  <si>
    <t>金融支出</t>
  </si>
  <si>
    <t xml:space="preserve">  金融部门行政支出</t>
  </si>
  <si>
    <t xml:space="preserve">  金融发展支出</t>
  </si>
  <si>
    <t xml:space="preserve">    其他金融发展支出</t>
  </si>
  <si>
    <t>自然资源海洋气象等支出</t>
  </si>
  <si>
    <t>自然资源事务</t>
  </si>
  <si>
    <t xml:space="preserve">    自然资源规划及管理</t>
  </si>
  <si>
    <t>灾害防治及应急管理支出</t>
  </si>
  <si>
    <t xml:space="preserve">  应急管理事务</t>
  </si>
  <si>
    <t xml:space="preserve">    灾害风险防治</t>
  </si>
  <si>
    <t xml:space="preserve">    其他应急管理支出</t>
  </si>
  <si>
    <t xml:space="preserve">  消防救援事务</t>
  </si>
  <si>
    <t xml:space="preserve">    消防应急救援</t>
  </si>
  <si>
    <t xml:space="preserve">  地震事务</t>
  </si>
  <si>
    <t xml:space="preserve">    其他地震事务支出</t>
  </si>
  <si>
    <t xml:space="preserve">  自然灾害防治</t>
  </si>
  <si>
    <t xml:space="preserve">    其他自然灾害防治支出</t>
  </si>
  <si>
    <t xml:space="preserve">  其他灾害防治及应急管理支出(款)</t>
  </si>
  <si>
    <t xml:space="preserve">    其他灾害防治及应急管理支出(项)</t>
  </si>
  <si>
    <t>住房保障支出</t>
  </si>
  <si>
    <t xml:space="preserve">  保障性安居工程支出</t>
  </si>
  <si>
    <t xml:space="preserve">    保障性住房租金补贴</t>
  </si>
  <si>
    <t xml:space="preserve">    老旧小区改造</t>
  </si>
  <si>
    <t xml:space="preserve">    其他保障性安居工程支出</t>
  </si>
  <si>
    <t xml:space="preserve">  住房改革支出</t>
  </si>
  <si>
    <t xml:space="preserve">    住房公积金</t>
  </si>
  <si>
    <t>粮油物资储备支出</t>
  </si>
  <si>
    <t xml:space="preserve">  粮油物资事务</t>
  </si>
  <si>
    <t xml:space="preserve">    信息统计</t>
  </si>
  <si>
    <t xml:space="preserve">    物资保管保养</t>
  </si>
  <si>
    <t xml:space="preserve">    其他粮油事务支出</t>
  </si>
  <si>
    <t xml:space="preserve">  粮油储备</t>
  </si>
  <si>
    <t xml:space="preserve">    其他粮油储备支出</t>
  </si>
  <si>
    <t xml:space="preserve">  重要商品储备</t>
  </si>
  <si>
    <t xml:space="preserve">    应急物资储备</t>
  </si>
  <si>
    <t>债务付息支出</t>
  </si>
  <si>
    <t xml:space="preserve">  地方政府一般债务付息支出</t>
  </si>
  <si>
    <t xml:space="preserve">    地方政府一般债务付息支出</t>
  </si>
  <si>
    <t>合  计</t>
  </si>
  <si>
    <t>表五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</si>
  <si>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年新城区区级一般公共预算基本支出决算表</t>
    </r>
    <r>
      <rPr>
        <sz val="18"/>
        <rFont val="Times New Roman"/>
        <charset val="134"/>
      </rPr>
      <t xml:space="preserve">              
</t>
    </r>
    <r>
      <rPr>
        <sz val="18"/>
        <rFont val="方正小标宋简体"/>
        <charset val="134"/>
      </rPr>
      <t>（按经济分类）</t>
    </r>
  </si>
  <si>
    <t>单位:万元</t>
  </si>
  <si>
    <t>科目名称</t>
  </si>
  <si>
    <t>一般公共预算基本支出</t>
  </si>
  <si>
    <t>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</si>
  <si>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</si>
  <si>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</si>
  <si>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</si>
  <si>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</si>
  <si>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</si>
  <si>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</si>
  <si>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</si>
  <si>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</si>
  <si>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</si>
  <si>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</si>
  <si>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</si>
  <si>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</si>
  <si>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</si>
  <si>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</si>
  <si>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</si>
  <si>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</si>
  <si>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</si>
  <si>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</si>
  <si>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</si>
  <si>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</si>
  <si>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</si>
  <si>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</si>
  <si>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</si>
  <si>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</si>
  <si>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</si>
  <si>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</si>
  <si>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</si>
  <si>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</si>
  <si>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</si>
  <si>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</si>
  <si>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</si>
  <si>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</si>
  <si>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</si>
  <si>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</si>
  <si>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</si>
  <si>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</si>
  <si>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</si>
  <si>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</si>
  <si>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</si>
  <si>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</si>
  <si>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</si>
  <si>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</si>
  <si>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</si>
  <si>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</si>
  <si>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</si>
  <si>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</si>
  <si>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</si>
  <si>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</si>
  <si>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</si>
  <si>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</si>
  <si>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</si>
  <si>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</si>
  <si>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</si>
  <si>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</si>
  <si>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</si>
  <si>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</si>
  <si>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</si>
  <si>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</si>
  <si>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</si>
  <si>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表六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</si>
  <si>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年西安市新城区一般公共预算收支决算平衡表</t>
    </r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</si>
  <si>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0"/>
      </rPr>
      <t xml:space="preserve">        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</si>
  <si>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0"/>
      </rPr>
      <t xml:space="preserve">        </t>
    </r>
    <r>
      <rPr>
        <b/>
        <sz val="14"/>
        <rFont val="宋体"/>
        <charset val="134"/>
      </rPr>
      <t>出</t>
    </r>
  </si>
  <si>
    <t>一般公共预算收入</t>
  </si>
  <si>
    <t>一般公共预算支出</t>
  </si>
  <si>
    <t>上级补助收入</t>
  </si>
  <si>
    <t>上解上级支出</t>
  </si>
  <si>
    <t>债务转贷收入</t>
  </si>
  <si>
    <t>地方政府债券还本支出</t>
  </si>
  <si>
    <t>上年结余</t>
  </si>
  <si>
    <r>
      <rPr>
        <sz val="14"/>
        <rFont val="Times New Roman"/>
        <charset val="0"/>
      </rPr>
      <t xml:space="preserve"> </t>
    </r>
    <r>
      <rPr>
        <sz val="14"/>
        <rFont val="宋体"/>
        <charset val="134"/>
      </rPr>
      <t>结转下年支出</t>
    </r>
  </si>
  <si>
    <t>调入预算稳定调节基金</t>
  </si>
  <si>
    <t>调入资金</t>
  </si>
  <si>
    <t>收入总计</t>
  </si>
  <si>
    <t>支出总计</t>
  </si>
  <si>
    <t>表七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</si>
  <si>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年西安市新城区区级一般公共预算收支决算平衡表</t>
    </r>
  </si>
  <si>
    <t>表八</t>
  </si>
  <si>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年西安市新城区一般公共预算税收返还和转移支付表</t>
    </r>
  </si>
  <si>
    <t>税收返还收入</t>
  </si>
  <si>
    <t>转移支付收入</t>
  </si>
  <si>
    <t>表九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</si>
  <si>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年新城区一般公共预算专项转移支付表</t>
    </r>
  </si>
  <si>
    <t>专项转移支付支出预算</t>
  </si>
  <si>
    <t>说明：新城区作为基层政府，没有对下级的专项转移支付支出，无此项决算。</t>
  </si>
  <si>
    <t>表十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</si>
  <si>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年新城区地方政府一般债务限额和余额表</t>
    </r>
  </si>
  <si>
    <t>项目</t>
  </si>
  <si>
    <t>一般债务</t>
  </si>
  <si>
    <t>小计</t>
  </si>
  <si>
    <t>一般债券</t>
  </si>
  <si>
    <t>其他一般债务</t>
  </si>
  <si>
    <t>上年末地方政府债务余额</t>
  </si>
  <si>
    <t xml:space="preserve"> 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</si>
  <si>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</si>
  <si>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</si>
  <si>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</si>
  <si>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</si>
  <si>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</si>
  <si>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表十一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</si>
  <si>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年新城区政府性基金收入决算表</t>
    </r>
  </si>
  <si>
    <t>2022年决算数</t>
  </si>
  <si>
    <t>占调整预算％</t>
  </si>
  <si>
    <t>与上年+－％</t>
  </si>
  <si>
    <t>预算数</t>
  </si>
  <si>
    <t>调整预算数</t>
  </si>
  <si>
    <t>国有土地收益基金收入</t>
  </si>
  <si>
    <t>农业土地开发资金收入</t>
  </si>
  <si>
    <t>国有土地使用权出让收入</t>
  </si>
  <si>
    <t>彩票公益金收入</t>
  </si>
  <si>
    <t>国有土地使用权出让金专项债务对应项目专项收入</t>
  </si>
  <si>
    <t>城市基础设施配套费专项债务对应项目专项收入</t>
  </si>
  <si>
    <t>污水处理费专项债务对应项目专项收入</t>
  </si>
  <si>
    <t>其他政府性基金专项债务对应项目专项收入</t>
  </si>
  <si>
    <t>总  计</t>
  </si>
  <si>
    <t>表十二</t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</si>
  <si>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年新城区政府性基金支出决算表</t>
    </r>
  </si>
  <si>
    <t>2023年</t>
  </si>
  <si>
    <t>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</si>
  <si>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</si>
  <si>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</si>
  <si>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</si>
  <si>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资助影院建设</t>
  </si>
  <si>
    <t xml:space="preserve">    资助少数民族语电影译制</t>
  </si>
  <si>
    <t xml:space="preserve">    购买农村电影公益性放映版权服务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</si>
  <si>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</si>
  <si>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</si>
  <si>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</si>
  <si>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</si>
  <si>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</si>
  <si>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小型水库移民扶助基金及对应专项债务收入安排的支出</t>
  </si>
  <si>
    <t xml:space="preserve">    其他小型水库移民扶助基金支出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</si>
  <si>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</si>
  <si>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</si>
  <si>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</si>
  <si>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</si>
  <si>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</si>
  <si>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废弃电器电子产品处理基金支出</t>
  </si>
  <si>
    <t xml:space="preserve">    回收处理费用补贴</t>
  </si>
  <si>
    <t xml:space="preserve">    信息系统建设</t>
  </si>
  <si>
    <t xml:space="preserve">    基金征管经费</t>
  </si>
  <si>
    <t xml:space="preserve">    其他废弃电器电子产品处理基金支出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</si>
  <si>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</si>
  <si>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</si>
  <si>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</si>
  <si>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</si>
  <si>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</si>
  <si>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</si>
  <si>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</si>
  <si>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</si>
  <si>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</si>
  <si>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</si>
  <si>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</si>
  <si>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农业生产发展支出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</si>
  <si>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</si>
  <si>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</si>
  <si>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</si>
  <si>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国有土地收益基金安排的支出</t>
  </si>
  <si>
    <t xml:space="preserve">    其他国有土地收益基金支出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</si>
  <si>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</si>
  <si>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</si>
  <si>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</si>
  <si>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</si>
  <si>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</si>
  <si>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</si>
  <si>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</si>
  <si>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</si>
  <si>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</si>
  <si>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</si>
  <si>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</si>
  <si>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棚户区改造专项债券收入安排的支出  </t>
  </si>
  <si>
    <t xml:space="preserve">    征地和拆迁补偿支出  </t>
  </si>
  <si>
    <t xml:space="preserve">    土地开发支出  </t>
  </si>
  <si>
    <t xml:space="preserve">    其他棚户区改造专项债券收入安排的支出  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</si>
  <si>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</si>
  <si>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</si>
  <si>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</si>
  <si>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</si>
  <si>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</si>
  <si>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</si>
  <si>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</si>
  <si>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国家重大水利工程建设基金及对应专项债务收入安排的支出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</si>
  <si>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</si>
  <si>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</si>
  <si>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</si>
  <si>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</si>
  <si>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海南省高等级公路车辆通行附加费及对应专项债务收入安排的支出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</si>
  <si>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</si>
  <si>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</si>
  <si>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</si>
  <si>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</si>
  <si>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</si>
  <si>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</si>
  <si>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</si>
  <si>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</si>
  <si>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港口建设费及对应专项债务收入安排的支出</t>
  </si>
  <si>
    <t xml:space="preserve">    港口设施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</si>
  <si>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</si>
  <si>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</si>
  <si>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</si>
  <si>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铁路建设基金支出</t>
  </si>
  <si>
    <t xml:space="preserve">    铁路建设投资</t>
  </si>
  <si>
    <t xml:space="preserve">    购置铁路机车车辆</t>
  </si>
  <si>
    <t xml:space="preserve">    铁路还贷</t>
  </si>
  <si>
    <t xml:space="preserve">    建设项目铺底资金</t>
  </si>
  <si>
    <t xml:space="preserve">    勘测设计</t>
  </si>
  <si>
    <t xml:space="preserve">    注册资本金</t>
  </si>
  <si>
    <t xml:space="preserve">    周转资金</t>
  </si>
  <si>
    <t xml:space="preserve">    其他铁路建设基金支出</t>
  </si>
  <si>
    <t xml:space="preserve">  船舶油污损害赔偿基金支出</t>
  </si>
  <si>
    <t xml:space="preserve">    应急处置费用</t>
  </si>
  <si>
    <t xml:space="preserve">    控制清除污染</t>
  </si>
  <si>
    <t xml:space="preserve">    损失补偿</t>
  </si>
  <si>
    <t xml:space="preserve">    生态恢复</t>
  </si>
  <si>
    <t xml:space="preserve">    监视监测</t>
  </si>
  <si>
    <t xml:space="preserve">    其他船舶油污损害赔偿基金支出</t>
  </si>
  <si>
    <t xml:space="preserve">  民航发展基金支出</t>
  </si>
  <si>
    <t xml:space="preserve">    民航机场建设</t>
  </si>
  <si>
    <t xml:space="preserve">    空管系统建设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</si>
  <si>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</si>
  <si>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</si>
  <si>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</si>
  <si>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</si>
  <si>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</si>
  <si>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</si>
  <si>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>资源勘探信息等支出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</si>
  <si>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</si>
  <si>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</si>
  <si>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</si>
  <si>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</si>
  <si>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 xml:space="preserve">  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</si>
  <si>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</si>
  <si>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</si>
  <si>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</si>
  <si>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</si>
  <si>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</si>
  <si>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</si>
  <si>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</si>
  <si>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</si>
  <si>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 xml:space="preserve">  其他政府性基金及对应专项债务收入安排的支出</t>
  </si>
  <si>
    <t xml:space="preserve">    其他政府性基金安排的支出  </t>
  </si>
  <si>
    <t xml:space="preserve">    其他地方自行试点项目收益专项债券收入安排的支出  </t>
  </si>
  <si>
    <t xml:space="preserve">    其他政府性基金债务收入安排的支出  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</si>
  <si>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</si>
  <si>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</si>
  <si>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</si>
  <si>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</si>
  <si>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</si>
  <si>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</si>
  <si>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</si>
  <si>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</si>
  <si>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</si>
  <si>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</si>
  <si>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</si>
  <si>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</si>
  <si>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</si>
  <si>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</si>
  <si>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</si>
  <si>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</si>
  <si>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</si>
  <si>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用于巩固脱贫攻坚成果衔接乡村振兴的彩票公益金支出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</si>
  <si>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</si>
  <si>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</si>
  <si>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</si>
  <si>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</si>
  <si>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海南省高等级公路车辆通行附加费债务付息支出</t>
  </si>
  <si>
    <t xml:space="preserve">    港口建设费债务付息支出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</si>
  <si>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</si>
  <si>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</si>
  <si>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国有土地收益基金债务付息支出</t>
  </si>
  <si>
    <t xml:space="preserve">    农业土地开发资金债务付息支出</t>
  </si>
  <si>
    <t xml:space="preserve">    大中型水库库区基金债务付息支出</t>
  </si>
  <si>
    <t xml:space="preserve">    彩票公益金债务付息支出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</si>
  <si>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</si>
  <si>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</si>
  <si>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</si>
  <si>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</si>
  <si>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</si>
  <si>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</si>
  <si>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</si>
  <si>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其他地方自行试点项目收益专项债券付息支出</t>
  </si>
  <si>
    <t xml:space="preserve">    其他政府性基金债务付息支出</t>
  </si>
  <si>
    <t>债务发行费用支出</t>
  </si>
  <si>
    <t xml:space="preserve">  地方政府专项债务发行费用支出</t>
  </si>
  <si>
    <t xml:space="preserve">    海南省高等级公路车辆通行附加费债务发行费用支出</t>
  </si>
  <si>
    <t xml:space="preserve">    港口建设费债务发行费用支出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</si>
  <si>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</si>
  <si>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</si>
  <si>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国有土地收益基金债务发行费用支出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</si>
  <si>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</si>
  <si>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</si>
  <si>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彩票公益金债务发行费用支出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</si>
  <si>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</si>
  <si>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</si>
  <si>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</si>
  <si>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</si>
  <si>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</si>
  <si>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</si>
  <si>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</si>
  <si>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其他地方自行试点项目收益专项债券发行费用支出</t>
  </si>
  <si>
    <t xml:space="preserve">    其他政府性基金债务发行费用支出</t>
  </si>
  <si>
    <t>抗疫特别国债安排的支出</t>
  </si>
  <si>
    <t xml:space="preserve">    公共卫生体系建设</t>
  </si>
  <si>
    <t xml:space="preserve">    重大疫情防控救治体系建设</t>
  </si>
  <si>
    <t xml:space="preserve">    粮食安全</t>
  </si>
  <si>
    <t xml:space="preserve">    能源安全</t>
  </si>
  <si>
    <t xml:space="preserve">    应急物资保障</t>
  </si>
  <si>
    <t xml:space="preserve">    产业链改造升级</t>
  </si>
  <si>
    <t xml:space="preserve">    城镇老旧小区改造</t>
  </si>
  <si>
    <t xml:space="preserve">    生态环境治理</t>
  </si>
  <si>
    <t xml:space="preserve">    交通基础设施建设</t>
  </si>
  <si>
    <t xml:space="preserve">    市政设施建设</t>
  </si>
  <si>
    <t xml:space="preserve">    重大区域规划基础设施建设</t>
  </si>
  <si>
    <t xml:space="preserve">    其他基础设施建设</t>
  </si>
  <si>
    <t xml:space="preserve">  抗疫相关支出</t>
  </si>
  <si>
    <t xml:space="preserve">    减免房租补贴</t>
  </si>
  <si>
    <t xml:space="preserve">    重点企业贷款贴息</t>
  </si>
  <si>
    <t xml:space="preserve">    援企稳岗补贴</t>
  </si>
  <si>
    <t xml:space="preserve">    困难群众基本生活补助</t>
  </si>
  <si>
    <t xml:space="preserve">    其他抗疫相关支出</t>
  </si>
  <si>
    <t xml:space="preserve">    棚户区改造专项债券付息支出</t>
  </si>
  <si>
    <t>表十三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</si>
  <si>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年新城区区级政府性基金收入决算表</t>
    </r>
  </si>
  <si>
    <t>2021年决算数</t>
  </si>
  <si>
    <t>2022年</t>
  </si>
  <si>
    <t>表十四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</si>
  <si>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年度新城区区级政府性基金预算支出决算表</t>
    </r>
  </si>
  <si>
    <t>表十五</t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</si>
  <si>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年西安市新城区政府性基金转移支付表</t>
    </r>
  </si>
  <si>
    <t>转移收入</t>
  </si>
  <si>
    <t>表十六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</si>
  <si>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年新城区政府性基金预算专项转移支付决算表</t>
    </r>
  </si>
  <si>
    <t xml:space="preserve">单位：万元</t>
  </si>
  <si>
    <t xml:space="preserve">  政府性基金转移支付支出预算</t>
  </si>
  <si>
    <t>说明：新城区作为基层政府，没有对下级的转移支付支出，无此项决算。</t>
  </si>
  <si>
    <t>表十七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</si>
  <si>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年新城区地方政府专项债务限额和余额表</t>
    </r>
  </si>
  <si>
    <t>专项债务</t>
  </si>
  <si>
    <t>专项债券</t>
  </si>
  <si>
    <t>其他专项债务</t>
  </si>
  <si>
    <t>表十八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</si>
  <si>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年西安市新城区政府性基金收支决算平衡表</t>
    </r>
  </si>
  <si>
    <t>收入</t>
  </si>
  <si>
    <t>支出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</si>
  <si>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0"/>
      </rPr>
      <t xml:space="preserve">      </t>
    </r>
    <r>
      <rPr>
        <b/>
        <sz val="12"/>
        <rFont val="宋体"/>
        <charset val="134"/>
      </rPr>
      <t>目</t>
    </r>
  </si>
  <si>
    <r>
      <rPr>
        <b/>
        <sz val="12"/>
        <rFont val="Times New Roman"/>
        <charset val="0"/>
      </rPr>
      <t xml:space="preserve">   </t>
    </r>
    <r>
      <rPr>
        <b/>
        <sz val="12"/>
        <rFont val="宋体"/>
        <charset val="134"/>
      </rPr>
      <t>决算数</t>
    </r>
  </si>
  <si>
    <r>
      <rPr>
        <b/>
        <sz val="12"/>
        <rFont val="Times New Roman"/>
        <charset val="0"/>
      </rPr>
      <t xml:space="preserve">  </t>
    </r>
    <r>
      <rPr>
        <b/>
        <sz val="12"/>
        <rFont val="宋体"/>
        <charset val="134"/>
      </rPr>
      <t>决算数</t>
    </r>
  </si>
  <si>
    <t>政府性基金收入</t>
  </si>
  <si>
    <t>政府性基金支出</t>
  </si>
  <si>
    <t>上年结余收入</t>
  </si>
  <si>
    <t>上解支出</t>
  </si>
  <si>
    <t>补助下级支出</t>
  </si>
  <si>
    <t>下级上解收入</t>
  </si>
  <si>
    <t>调出资金</t>
  </si>
  <si>
    <t>年终结余</t>
  </si>
  <si>
    <t>表十九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</si>
  <si>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年西安市新城区国有资本经营预算收入表</t>
    </r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</si>
  <si>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0"/>
      </rPr>
      <t xml:space="preserve">   </t>
    </r>
    <r>
      <rPr>
        <b/>
        <sz val="12"/>
        <rFont val="宋体"/>
        <charset val="134"/>
      </rPr>
      <t>目</t>
    </r>
  </si>
  <si>
    <t>一、利润收入</t>
  </si>
  <si>
    <r>
      <rPr>
        <sz val="12"/>
        <rFont val="Times New Roman"/>
        <charset val="0"/>
      </rPr>
      <t xml:space="preserve">  1</t>
    </r>
    <r>
      <rPr>
        <sz val="12"/>
        <rFont val="宋体"/>
        <charset val="134"/>
      </rPr>
      <t>、投资服务企业利润收入</t>
    </r>
  </si>
  <si>
    <r>
      <rPr>
        <sz val="12"/>
        <rFont val="Times New Roman"/>
        <charset val="0"/>
      </rPr>
      <t xml:space="preserve">  2</t>
    </r>
    <r>
      <rPr>
        <sz val="12"/>
        <rFont val="宋体"/>
        <charset val="134"/>
      </rPr>
      <t>、纺织轻工企业利润收入</t>
    </r>
  </si>
  <si>
    <r>
      <rPr>
        <sz val="12"/>
        <rFont val="Times New Roman"/>
        <charset val="0"/>
      </rPr>
      <t xml:space="preserve">  3</t>
    </r>
    <r>
      <rPr>
        <sz val="12"/>
        <rFont val="宋体"/>
        <charset val="134"/>
      </rPr>
      <t>、建筑施工企业利润收入</t>
    </r>
  </si>
  <si>
    <r>
      <rPr>
        <sz val="12"/>
        <rFont val="Times New Roman"/>
        <charset val="0"/>
      </rPr>
      <t xml:space="preserve">  4</t>
    </r>
    <r>
      <rPr>
        <sz val="12"/>
        <rFont val="宋体"/>
        <charset val="134"/>
      </rPr>
      <t>、房地产企业利润收入</t>
    </r>
  </si>
  <si>
    <t>二、股利、股息收入</t>
  </si>
  <si>
    <t>三、产权转让收入</t>
  </si>
  <si>
    <t>四、清算收入</t>
  </si>
  <si>
    <t>五、国有资本经营预算转移支付收入</t>
  </si>
  <si>
    <t>五、其他国有资本经营预算收入</t>
  </si>
  <si>
    <t>国有资本经营预算收入合计</t>
  </si>
  <si>
    <t>表二十</t>
  </si>
  <si>
    <r>
      <rPr>
        <sz val="18"/>
        <rFont val="方正小标宋简体"/>
        <charset val="134"/>
      </rPr>
      <t>西安市新城区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年国有资本经营预算支出表</t>
    </r>
  </si>
  <si>
    <t>项      目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</si>
  <si>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</si>
  <si>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</si>
  <si>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</si>
  <si>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</si>
  <si>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</si>
  <si>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</si>
  <si>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</si>
  <si>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</si>
  <si>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</si>
  <si>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</si>
  <si>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</si>
  <si>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</si>
  <si>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</si>
  <si>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</si>
  <si>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</si>
  <si>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</si>
  <si>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</si>
  <si>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</si>
  <si>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</si>
  <si>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</si>
  <si>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</si>
  <si>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</si>
  <si>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</si>
  <si>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</si>
  <si>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</si>
  <si>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表二十一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</si>
  <si>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年西安市新城区区级国有资本经营预算收入表</t>
    </r>
  </si>
  <si>
    <t>表二十二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</si>
  <si>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年西安市新城区区级国有资本经营预算支出表</t>
    </r>
  </si>
  <si>
    <t>表二十三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</si>
  <si>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年西安市新城区国有资本经营预算转移支付表</t>
    </r>
  </si>
  <si>
    <t>国有资本经营预算收入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</si>
  <si>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</si>
  <si>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</si>
  <si>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</si>
  <si>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</si>
  <si>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</si>
  <si>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</si>
  <si>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</si>
  <si>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</si>
  <si>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</si>
  <si>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</si>
  <si>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</si>
  <si>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</si>
  <si>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</si>
  <si>
    <t>表二十四</t>
  </si>
  <si>
    <r>
      <t>2023</t>
    </r>
    <r>
      <rPr>
        <sz val="20"/>
        <rFont val="方正小标宋简体"/>
        <charset val="134"/>
      </rPr>
      <t>年西安市新城区社会保险基金预算收入表</t>
    </r>
  </si>
  <si>
    <r>
      <rPr>
        <b/>
        <sz val="12"/>
        <rFont val="Times New Roman"/>
        <charset val="0"/>
      </rPr>
      <t>2023</t>
    </r>
    <r>
      <rPr>
        <b/>
        <sz val="12"/>
        <rFont val="宋体"/>
        <charset val="0"/>
      </rPr>
      <t>年决算数</t>
    </r>
  </si>
  <si>
    <t>执行比例</t>
  </si>
  <si>
    <t>机关事业单位基本养老保险基金</t>
  </si>
  <si>
    <t>城乡居民基本养老保险基金</t>
  </si>
  <si>
    <t>一、社会保险费收入</t>
  </si>
  <si>
    <r>
      <rPr>
        <b/>
        <sz val="12"/>
        <rFont val="Times New Roman"/>
        <charset val="0"/>
      </rPr>
      <t>2023</t>
    </r>
    <r>
      <rPr>
        <b/>
        <sz val="12"/>
        <rFont val="宋体"/>
        <charset val="0"/>
      </rPr>
      <t>年预算数</t>
    </r>
  </si>
  <si>
    <t>二、财政补贴收入</t>
  </si>
  <si>
    <t>三、利息收入</t>
  </si>
  <si>
    <t>四、委托投资收益</t>
  </si>
  <si>
    <t>五、转移收入</t>
  </si>
  <si>
    <t>六、其他收入</t>
  </si>
  <si>
    <t>七、全国统筹调剂资金收入</t>
  </si>
  <si>
    <t>社会保险基金预算收入合计</t>
  </si>
  <si>
    <t>表二十五</t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</si>
  <si>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年西安市新城区社会保险基金预算支出表</t>
    </r>
  </si>
  <si>
    <t>一、社会保险待遇支出</t>
  </si>
  <si>
    <t>二、转移支出</t>
  </si>
  <si>
    <t>三、其他支出</t>
  </si>
  <si>
    <t>四、全国统筹调剂资金支出</t>
  </si>
  <si>
    <t>社会保险基金预算支出合计</t>
  </si>
  <si>
    <t>表二十六</t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</si>
  <si>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年西安市新城区公共财政拨款</t>
    </r>
    <r>
      <rPr>
        <sz val="18"/>
        <rFont val="Times New Roman"/>
        <charset val="134"/>
      </rPr>
      <t>“</t>
    </r>
    <r>
      <rPr>
        <sz val="18"/>
        <rFont val="方正小标宋简体"/>
        <charset val="134"/>
      </rPr>
      <t>三公</t>
    </r>
    <r>
      <rPr>
        <sz val="18"/>
        <rFont val="Times New Roman"/>
        <charset val="134"/>
      </rPr>
      <t>”</t>
    </r>
    <r>
      <rPr>
        <sz val="18"/>
        <rFont val="方正小标宋简体"/>
        <charset val="134"/>
      </rPr>
      <t>经费决算表</t>
    </r>
  </si>
  <si>
    <t>类别</t>
  </si>
  <si>
    <t>因公出国(境)费</t>
  </si>
  <si>
    <t>公务接待费</t>
  </si>
  <si>
    <t>公务用车费</t>
  </si>
  <si>
    <t>公务用车运行            维护费</t>
  </si>
  <si>
    <t>公务用车购置费</t>
  </si>
  <si>
    <t>年初预算</t>
  </si>
  <si>
    <t xml:space="preserve">      决算数</t>
  </si>
  <si>
    <t>占年初预算的比重</t>
  </si>
  <si>
    <t>说明：我区严格落实过“紧日子”要求，从严控制三公经费支出规模，三公经费决算数未超年初预算数，且较年初预算有较大幅度下降。</t>
  </si>
  <si>
    <t xml:space="preserve">      其中公务用车费年初预算安排1180万，实际执行696万。</t>
  </si>
  <si>
    <t xml:space="preserve">     </t>
  </si>
  <si>
    <t>表二十七</t>
  </si>
  <si>
    <r>
      <rPr>
        <sz val="22"/>
        <color theme="1"/>
        <rFont val="Times New Roman"/>
        <charset val="134"/>
      </rPr>
      <t>2023</t>
    </r>
    <r>
      <rPr>
        <sz val="22"/>
        <color theme="1"/>
        <rFont val="方正小标宋简体"/>
        <charset val="134"/>
      </rPr>
      <t>年西安市新城区财政重点绩效评价项目表</t>
    </r>
  </si>
  <si>
    <t>分类</t>
  </si>
  <si>
    <t>项目名称</t>
  </si>
  <si>
    <t>主管部门</t>
  </si>
  <si>
    <t>评价结果</t>
  </si>
  <si>
    <t>财政评价项目</t>
  </si>
  <si>
    <t>西安市新城区投资合作局
2022年度整体支出绩效评价</t>
  </si>
  <si>
    <t>西安市新城区
投资合作局</t>
  </si>
  <si>
    <t>优</t>
  </si>
  <si>
    <t>西安市新城区人力资源和社会保障局2022年度就业补助资金项目绩效评价</t>
  </si>
  <si>
    <t>西安市新城区
人力资源和社会保障局</t>
  </si>
  <si>
    <t>西安市新城区自强路街道办事处向荣小区（老年日间照料中心）项目绩效评价</t>
  </si>
  <si>
    <t>西安市新城区
自强路街道办事处</t>
  </si>
  <si>
    <t>西安市新城区民政局2022年度福彩公益金分成项目绩效评价</t>
  </si>
  <si>
    <t>西安市新城区民政局</t>
  </si>
  <si>
    <t>良</t>
  </si>
  <si>
    <t>西安市新城区街道办事处2022年度垃圾处理费项目绩效评价</t>
  </si>
  <si>
    <t>西安市新城区
城市管理和综合执法局</t>
  </si>
  <si>
    <t>西安市新城区城市管理和综合执法局2022年度保洁员各项工资福利支出项目绩效评价</t>
  </si>
  <si>
    <r>
      <rPr>
        <sz val="12"/>
        <rFont val="仿宋_GB2312"/>
        <charset val="134"/>
      </rPr>
      <t>优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</si>
</sst>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  <numFmt numFmtId="178" formatCode="0.0_ "/>
    <numFmt numFmtId="179" formatCode="_ * #,##0_ ;_ * \-#,##0_ ;_ * &quot;-&quot;??_ ;_ @_ "/>
    <numFmt numFmtId="180" formatCode="#,##0_ "/>
  </numFmts>
  <fonts count="8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22"/>
      <color theme="1"/>
      <name val="Times New Roman"/>
      <charset val="134"/>
    </font>
    <font>
      <sz val="22"/>
      <color theme="1"/>
      <name val="宋体"/>
      <charset val="134"/>
      <scheme val="minor"/>
    </font>
    <font>
      <sz val="12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8"/>
      <name val="Times New Roman"/>
      <charset val="134"/>
    </font>
    <font>
      <sz val="9"/>
      <name val="宋体"/>
      <charset val="134"/>
    </font>
    <font>
      <sz val="12"/>
      <name val="楷体_GB2312"/>
      <charset val="134"/>
    </font>
    <font>
      <b/>
      <sz val="10"/>
      <name val="宋体"/>
      <charset val="134"/>
    </font>
    <font>
      <b/>
      <sz val="12"/>
      <name val="Arial"/>
      <charset val="0"/>
    </font>
    <font>
      <sz val="12"/>
      <name val="Arial"/>
      <charset val="0"/>
    </font>
    <font>
      <sz val="11"/>
      <name val="宋体"/>
      <charset val="134"/>
    </font>
    <font>
      <sz val="20"/>
      <name val="Times New Roman"/>
      <charset val="134"/>
    </font>
    <font>
      <sz val="11"/>
      <name val="黑体"/>
      <charset val="134"/>
    </font>
    <font>
      <sz val="10"/>
      <name val="Helv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b/>
      <sz val="14"/>
      <name val="宋体"/>
      <charset val="134"/>
    </font>
    <font>
      <sz val="22"/>
      <name val="Times New Roman"/>
      <charset val="134"/>
    </font>
    <font>
      <b/>
      <sz val="12"/>
      <name val="宋体"/>
      <charset val="0"/>
    </font>
    <font>
      <b/>
      <sz val="11"/>
      <name val="黑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22"/>
      <name val="Times New Roman"/>
      <charset val="0"/>
    </font>
    <font>
      <sz val="22"/>
      <name val="黑体"/>
      <charset val="134"/>
    </font>
    <font>
      <b/>
      <sz val="18"/>
      <name val="宋体"/>
      <charset val="134"/>
    </font>
    <font>
      <b/>
      <sz val="18"/>
      <name val="Times New Roman"/>
      <charset val="0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b/>
      <sz val="16"/>
      <name val="宋体"/>
      <charset val="134"/>
    </font>
    <font>
      <sz val="14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20"/>
      <name val="Times New Roman"/>
      <charset val="0"/>
    </font>
    <font>
      <sz val="11"/>
      <name val="楷体_GB2312"/>
      <charset val="134"/>
    </font>
    <font>
      <sz val="12"/>
      <name val="Arial"/>
      <charset val="134"/>
    </font>
    <font>
      <sz val="16"/>
      <name val="Times New Roman"/>
      <charset val="134"/>
    </font>
    <font>
      <b/>
      <sz val="12"/>
      <name val="楷体_GB2312"/>
      <charset val="134"/>
    </font>
    <font>
      <sz val="14"/>
      <name val="楷体_GB2312"/>
      <charset val="134"/>
    </font>
    <font>
      <sz val="14"/>
      <name val="Times New Roman"/>
      <charset val="0"/>
    </font>
    <font>
      <sz val="10"/>
      <color indexed="8"/>
      <name val="Arial"/>
      <charset val="0"/>
    </font>
    <font>
      <b/>
      <sz val="14"/>
      <name val="Times New Roman"/>
      <charset val="0"/>
    </font>
    <font>
      <sz val="12"/>
      <color rgb="FFFF0000"/>
      <name val="Arial"/>
      <charset val="0"/>
    </font>
    <font>
      <sz val="12"/>
      <color rgb="FFFF0000"/>
      <name val="Arial"/>
      <charset val="134"/>
    </font>
    <font>
      <b/>
      <sz val="12"/>
      <name val="Arial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22"/>
      <color theme="1"/>
      <name val="方正小标宋简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0"/>
    </font>
    <font>
      <sz val="14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 applyBorder="0"/>
    <xf numFmtId="42" fontId="1" fillId="0" borderId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5" borderId="4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" fillId="9" borderId="49" applyNumberFormat="0" applyFont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64" fillId="0" borderId="50" applyNumberFormat="0" applyFill="0" applyAlignment="0" applyProtection="0">
      <alignment vertical="center"/>
    </xf>
    <xf numFmtId="0" fontId="65" fillId="0" borderId="50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6" fillId="13" borderId="52" applyNumberFormat="0" applyAlignment="0" applyProtection="0">
      <alignment vertical="center"/>
    </xf>
    <xf numFmtId="0" fontId="67" fillId="13" borderId="48" applyNumberFormat="0" applyAlignment="0" applyProtection="0">
      <alignment vertical="center"/>
    </xf>
    <xf numFmtId="0" fontId="68" fillId="14" borderId="53" applyNumberFormat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9" fillId="0" borderId="54" applyNumberFormat="0" applyFill="0" applyAlignment="0" applyProtection="0">
      <alignment vertical="center"/>
    </xf>
    <xf numFmtId="0" fontId="70" fillId="0" borderId="55" applyNumberFormat="0" applyFill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73" fillId="0" borderId="0" applyBorder="0"/>
    <xf numFmtId="0" fontId="15" fillId="0" borderId="0"/>
    <xf numFmtId="43" fontId="0" fillId="0" borderId="0" applyFont="0" applyFill="0" applyBorder="0" applyAlignment="0" applyProtection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</cellStyleXfs>
  <cellXfs count="34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56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Font="1" applyFill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/>
    </xf>
    <xf numFmtId="3" fontId="13" fillId="0" borderId="11" xfId="0" applyNumberFormat="1" applyFont="1" applyFill="1" applyBorder="1" applyAlignment="1" applyProtection="1">
      <alignment horizontal="right" vertical="center"/>
    </xf>
    <xf numFmtId="3" fontId="14" fillId="0" borderId="12" xfId="0" applyNumberFormat="1" applyFont="1" applyFill="1" applyBorder="1" applyAlignment="1" applyProtection="1">
      <alignment horizontal="right" vertical="center"/>
    </xf>
    <xf numFmtId="3" fontId="14" fillId="0" borderId="13" xfId="0" applyNumberFormat="1" applyFont="1" applyFill="1" applyBorder="1" applyAlignment="1" applyProtection="1">
      <alignment horizontal="right" vertical="center"/>
    </xf>
    <xf numFmtId="0" fontId="12" fillId="0" borderId="14" xfId="0" applyFont="1" applyFill="1" applyBorder="1" applyAlignment="1">
      <alignment horizontal="left" vertical="center"/>
    </xf>
    <xf numFmtId="3" fontId="14" fillId="0" borderId="11" xfId="0" applyNumberFormat="1" applyFont="1" applyFill="1" applyBorder="1" applyAlignment="1" applyProtection="1">
      <alignment horizontal="right" vertical="center"/>
    </xf>
    <xf numFmtId="3" fontId="14" fillId="0" borderId="15" xfId="0" applyNumberFormat="1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>
      <alignment horizontal="center" vertical="center"/>
    </xf>
    <xf numFmtId="176" fontId="13" fillId="0" borderId="16" xfId="11" applyNumberFormat="1" applyFont="1" applyFill="1" applyBorder="1" applyAlignment="1" applyProtection="1">
      <alignment horizontal="right" vertical="center"/>
    </xf>
    <xf numFmtId="176" fontId="13" fillId="0" borderId="17" xfId="11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/>
    <xf numFmtId="0" fontId="2" fillId="0" borderId="0" xfId="56" applyFont="1" applyAlignment="1">
      <alignment vertical="center"/>
    </xf>
    <xf numFmtId="0" fontId="0" fillId="0" borderId="0" xfId="56" applyFont="1" applyAlignment="1">
      <alignment vertical="center"/>
    </xf>
    <xf numFmtId="0" fontId="16" fillId="0" borderId="0" xfId="50" applyFont="1" applyFill="1" applyBorder="1" applyAlignment="1" applyProtection="1">
      <alignment horizontal="center" vertical="center"/>
      <protection locked="0" hidden="1"/>
    </xf>
    <xf numFmtId="0" fontId="17" fillId="0" borderId="0" xfId="56" applyFont="1" applyAlignment="1"/>
    <xf numFmtId="177" fontId="18" fillId="0" borderId="0" xfId="56" applyNumberFormat="1" applyFont="1" applyAlignment="1"/>
    <xf numFmtId="0" fontId="11" fillId="0" borderId="0" xfId="56" applyFont="1" applyAlignment="1">
      <alignment horizontal="right" vertical="center"/>
    </xf>
    <xf numFmtId="0" fontId="19" fillId="0" borderId="1" xfId="50" applyFont="1" applyFill="1" applyBorder="1" applyAlignment="1">
      <alignment horizontal="center" vertical="center"/>
    </xf>
    <xf numFmtId="177" fontId="20" fillId="0" borderId="1" xfId="50" applyNumberFormat="1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left" vertical="center"/>
    </xf>
    <xf numFmtId="177" fontId="21" fillId="0" borderId="1" xfId="50" applyNumberFormat="1" applyFont="1" applyFill="1" applyBorder="1" applyAlignment="1">
      <alignment horizontal="center" vertical="center" wrapText="1"/>
    </xf>
    <xf numFmtId="9" fontId="21" fillId="0" borderId="1" xfId="50" applyNumberFormat="1" applyFont="1" applyFill="1" applyBorder="1" applyAlignment="1">
      <alignment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23" fillId="0" borderId="0" xfId="50" applyFont="1" applyFill="1" applyBorder="1" applyAlignment="1" applyProtection="1">
      <alignment vertical="center"/>
      <protection locked="0" hidden="1"/>
    </xf>
    <xf numFmtId="177" fontId="24" fillId="0" borderId="1" xfId="50" applyNumberFormat="1" applyFont="1" applyFill="1" applyBorder="1" applyAlignment="1">
      <alignment horizontal="center" vertical="center" wrapText="1"/>
    </xf>
    <xf numFmtId="9" fontId="20" fillId="0" borderId="1" xfId="50" applyNumberFormat="1" applyFont="1" applyFill="1" applyBorder="1" applyAlignment="1">
      <alignment vertical="center" wrapText="1"/>
    </xf>
    <xf numFmtId="177" fontId="20" fillId="2" borderId="1" xfId="50" applyNumberFormat="1" applyFont="1" applyFill="1" applyBorder="1" applyAlignment="1">
      <alignment horizontal="center" vertical="center" wrapText="1"/>
    </xf>
    <xf numFmtId="10" fontId="20" fillId="0" borderId="1" xfId="50" applyNumberFormat="1" applyFont="1" applyFill="1" applyBorder="1" applyAlignment="1">
      <alignment horizontal="center" vertical="center" wrapText="1"/>
    </xf>
    <xf numFmtId="177" fontId="20" fillId="0" borderId="1" xfId="5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25" fillId="0" borderId="0" xfId="56" applyFont="1" applyAlignment="1"/>
    <xf numFmtId="0" fontId="26" fillId="0" borderId="0" xfId="56" applyFont="1" applyAlignment="1"/>
    <xf numFmtId="0" fontId="0" fillId="0" borderId="0" xfId="56" applyFont="1"/>
    <xf numFmtId="0" fontId="23" fillId="0" borderId="0" xfId="50" applyFont="1" applyFill="1" applyBorder="1" applyAlignment="1" applyProtection="1">
      <alignment horizontal="center" vertical="center"/>
      <protection locked="0" hidden="1"/>
    </xf>
    <xf numFmtId="0" fontId="11" fillId="0" borderId="0" xfId="56" applyNumberFormat="1" applyFont="1" applyAlignment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vertical="center"/>
    </xf>
    <xf numFmtId="3" fontId="27" fillId="0" borderId="1" xfId="0" applyNumberFormat="1" applyFont="1" applyFill="1" applyBorder="1" applyAlignment="1" applyProtection="1">
      <alignment horizontal="right" vertical="center"/>
    </xf>
    <xf numFmtId="0" fontId="27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left" vertical="center" wrapText="1"/>
    </xf>
    <xf numFmtId="0" fontId="9" fillId="0" borderId="0" xfId="50" applyFont="1" applyFill="1" applyBorder="1" applyAlignment="1" applyProtection="1">
      <alignment horizontal="center" vertical="center"/>
      <protection locked="0" hidden="1"/>
    </xf>
    <xf numFmtId="0" fontId="19" fillId="0" borderId="1" xfId="56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177" fontId="21" fillId="0" borderId="1" xfId="50" applyNumberFormat="1" applyFont="1" applyFill="1" applyBorder="1" applyAlignment="1">
      <alignment horizontal="center" vertical="center"/>
    </xf>
    <xf numFmtId="9" fontId="21" fillId="0" borderId="1" xfId="56" applyNumberFormat="1" applyFont="1" applyBorder="1" applyAlignment="1">
      <alignment horizontal="right" vertical="center" wrapText="1"/>
    </xf>
    <xf numFmtId="0" fontId="21" fillId="0" borderId="1" xfId="56" applyFont="1" applyBorder="1" applyAlignment="1">
      <alignment horizontal="center" vertical="center" wrapText="1"/>
    </xf>
    <xf numFmtId="177" fontId="20" fillId="0" borderId="1" xfId="56" applyNumberFormat="1" applyFont="1" applyBorder="1" applyAlignment="1">
      <alignment horizontal="center" vertical="center" wrapText="1"/>
    </xf>
    <xf numFmtId="0" fontId="21" fillId="0" borderId="1" xfId="56" applyFont="1" applyBorder="1" applyAlignment="1">
      <alignment horizontal="left" vertical="center" wrapText="1"/>
    </xf>
    <xf numFmtId="177" fontId="20" fillId="0" borderId="1" xfId="56" applyNumberFormat="1" applyFont="1" applyBorder="1" applyAlignment="1">
      <alignment horizontal="right" vertical="center" wrapText="1"/>
    </xf>
    <xf numFmtId="177" fontId="21" fillId="0" borderId="1" xfId="50" applyNumberFormat="1" applyFont="1" applyFill="1" applyBorder="1" applyAlignment="1">
      <alignment vertical="center"/>
    </xf>
    <xf numFmtId="9" fontId="21" fillId="0" borderId="1" xfId="50" applyNumberFormat="1" applyFont="1" applyFill="1" applyBorder="1" applyAlignment="1">
      <alignment vertical="center"/>
    </xf>
    <xf numFmtId="0" fontId="27" fillId="0" borderId="18" xfId="0" applyNumberFormat="1" applyFont="1" applyFill="1" applyBorder="1" applyAlignment="1" applyProtection="1">
      <alignment vertical="center"/>
    </xf>
    <xf numFmtId="0" fontId="27" fillId="0" borderId="19" xfId="0" applyNumberFormat="1" applyFont="1" applyFill="1" applyBorder="1" applyAlignment="1" applyProtection="1">
      <alignment vertical="center"/>
    </xf>
    <xf numFmtId="177" fontId="21" fillId="0" borderId="1" xfId="50" applyNumberFormat="1" applyFont="1" applyFill="1" applyBorder="1" applyAlignment="1"/>
    <xf numFmtId="9" fontId="21" fillId="0" borderId="1" xfId="50" applyNumberFormat="1" applyFont="1" applyFill="1" applyBorder="1" applyAlignment="1"/>
    <xf numFmtId="9" fontId="20" fillId="0" borderId="1" xfId="56" applyNumberFormat="1" applyFont="1" applyBorder="1" applyAlignment="1">
      <alignment horizontal="right" vertical="center" wrapText="1"/>
    </xf>
    <xf numFmtId="0" fontId="19" fillId="0" borderId="1" xfId="56" applyFont="1" applyBorder="1" applyAlignment="1">
      <alignment horizontal="center" vertical="center"/>
    </xf>
    <xf numFmtId="0" fontId="19" fillId="0" borderId="0" xfId="56" applyFont="1" applyAlignment="1">
      <alignment vertical="center"/>
    </xf>
    <xf numFmtId="177" fontId="20" fillId="0" borderId="1" xfId="50" applyNumberFormat="1" applyFont="1" applyFill="1" applyBorder="1" applyAlignment="1">
      <alignment horizontal="center" vertical="center"/>
    </xf>
    <xf numFmtId="0" fontId="26" fillId="0" borderId="1" xfId="50" applyFont="1" applyFill="1" applyBorder="1" applyAlignment="1">
      <alignment horizontal="center" vertical="center" wrapText="1"/>
    </xf>
    <xf numFmtId="178" fontId="20" fillId="0" borderId="1" xfId="50" applyNumberFormat="1" applyFont="1" applyFill="1" applyBorder="1" applyAlignment="1">
      <alignment vertical="center" wrapText="1"/>
    </xf>
    <xf numFmtId="0" fontId="21" fillId="0" borderId="1" xfId="50" applyFont="1" applyFill="1" applyBorder="1" applyAlignment="1">
      <alignment horizontal="left" vertical="center" wrapText="1"/>
    </xf>
    <xf numFmtId="178" fontId="21" fillId="0" borderId="1" xfId="50" applyNumberFormat="1" applyFont="1" applyFill="1" applyBorder="1" applyAlignment="1">
      <alignment vertical="center" wrapText="1"/>
    </xf>
    <xf numFmtId="0" fontId="0" fillId="0" borderId="0" xfId="56" applyAlignment="1">
      <alignment vertical="center"/>
    </xf>
    <xf numFmtId="0" fontId="28" fillId="0" borderId="0" xfId="50" applyFont="1" applyFill="1" applyBorder="1" applyAlignment="1" applyProtection="1">
      <alignment horizontal="center" vertical="center"/>
      <protection locked="0" hidden="1"/>
    </xf>
    <xf numFmtId="177" fontId="21" fillId="0" borderId="1" xfId="50" applyNumberFormat="1" applyFont="1" applyFill="1" applyBorder="1" applyAlignment="1">
      <alignment horizontal="right" vertical="center" wrapText="1"/>
    </xf>
    <xf numFmtId="0" fontId="26" fillId="2" borderId="1" xfId="50" applyFont="1" applyFill="1" applyBorder="1" applyAlignment="1">
      <alignment horizontal="center" vertical="center" wrapText="1"/>
    </xf>
    <xf numFmtId="0" fontId="25" fillId="0" borderId="0" xfId="0" applyFont="1" applyFill="1" applyAlignment="1"/>
    <xf numFmtId="0" fontId="29" fillId="0" borderId="0" xfId="0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3" fontId="11" fillId="0" borderId="0" xfId="0" applyNumberFormat="1" applyFont="1" applyFill="1" applyBorder="1" applyAlignment="1">
      <alignment horizontal="right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3" fillId="0" borderId="18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44" fontId="19" fillId="0" borderId="1" xfId="4" applyFont="1" applyBorder="1" applyAlignment="1">
      <alignment horizontal="center" vertical="center"/>
    </xf>
    <xf numFmtId="0" fontId="20" fillId="0" borderId="1" xfId="50" applyFont="1" applyFill="1" applyBorder="1" applyAlignment="1" applyProtection="1">
      <alignment horizontal="center" vertical="center" wrapText="1"/>
      <protection hidden="1"/>
    </xf>
    <xf numFmtId="3" fontId="19" fillId="0" borderId="12" xfId="0" applyNumberFormat="1" applyFont="1" applyFill="1" applyBorder="1" applyAlignment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  <protection hidden="1"/>
    </xf>
    <xf numFmtId="3" fontId="19" fillId="0" borderId="1" xfId="0" applyNumberFormat="1" applyFont="1" applyFill="1" applyBorder="1" applyAlignment="1">
      <alignment horizontal="center" vertical="center"/>
    </xf>
    <xf numFmtId="179" fontId="34" fillId="0" borderId="1" xfId="8" applyNumberFormat="1" applyFont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left" vertical="center"/>
    </xf>
    <xf numFmtId="179" fontId="35" fillId="0" borderId="1" xfId="8" applyNumberFormat="1" applyFont="1" applyFill="1" applyBorder="1" applyAlignment="1">
      <alignment horizontal="right" vertical="center"/>
    </xf>
    <xf numFmtId="179" fontId="34" fillId="0" borderId="1" xfId="8" applyNumberFormat="1" applyFont="1" applyFill="1" applyBorder="1" applyAlignment="1">
      <alignment horizontal="right" vertical="center"/>
    </xf>
    <xf numFmtId="180" fontId="0" fillId="0" borderId="0" xfId="0" applyNumberFormat="1" applyFont="1" applyFill="1" applyAlignment="1"/>
    <xf numFmtId="0" fontId="0" fillId="0" borderId="0" xfId="0" applyFill="1" applyBorder="1" applyAlignment="1"/>
    <xf numFmtId="0" fontId="29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36" fillId="0" borderId="20" xfId="0" applyNumberFormat="1" applyFont="1" applyFill="1" applyBorder="1" applyAlignment="1" applyProtection="1">
      <alignment horizontal="center" vertical="center"/>
    </xf>
    <xf numFmtId="0" fontId="19" fillId="0" borderId="21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36" fillId="0" borderId="22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2" fillId="0" borderId="24" xfId="0" applyNumberFormat="1" applyFont="1" applyFill="1" applyBorder="1" applyAlignment="1" applyProtection="1">
      <alignment horizontal="left" vertical="center"/>
    </xf>
    <xf numFmtId="3" fontId="14" fillId="0" borderId="25" xfId="0" applyNumberFormat="1" applyFont="1" applyFill="1" applyBorder="1" applyAlignment="1" applyProtection="1">
      <alignment horizontal="center" vertical="center"/>
    </xf>
    <xf numFmtId="3" fontId="14" fillId="0" borderId="12" xfId="0" applyNumberFormat="1" applyFont="1" applyFill="1" applyBorder="1" applyAlignment="1" applyProtection="1">
      <alignment horizontal="center" vertical="center"/>
    </xf>
    <xf numFmtId="3" fontId="14" fillId="0" borderId="13" xfId="0" applyNumberFormat="1" applyFont="1" applyFill="1" applyBorder="1" applyAlignment="1" applyProtection="1">
      <alignment horizontal="center" vertical="center"/>
    </xf>
    <xf numFmtId="0" fontId="12" fillId="0" borderId="26" xfId="0" applyNumberFormat="1" applyFont="1" applyFill="1" applyBorder="1" applyAlignment="1" applyProtection="1">
      <alignment horizontal="left" vertical="center"/>
    </xf>
    <xf numFmtId="3" fontId="14" fillId="0" borderId="27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28" xfId="0" applyNumberFormat="1" applyFont="1" applyFill="1" applyBorder="1" applyAlignment="1" applyProtection="1">
      <alignment horizontal="center" vertical="center"/>
    </xf>
    <xf numFmtId="3" fontId="14" fillId="0" borderId="1" xfId="0" applyNumberFormat="1" applyFont="1" applyFill="1" applyBorder="1" applyAlignment="1" applyProtection="1">
      <alignment horizontal="center" vertical="center"/>
    </xf>
    <xf numFmtId="3" fontId="14" fillId="0" borderId="28" xfId="0" applyNumberFormat="1" applyFont="1" applyFill="1" applyBorder="1" applyAlignment="1" applyProtection="1">
      <alignment horizontal="center" vertical="center"/>
    </xf>
    <xf numFmtId="0" fontId="12" fillId="0" borderId="29" xfId="0" applyNumberFormat="1" applyFont="1" applyFill="1" applyBorder="1" applyAlignment="1" applyProtection="1">
      <alignment horizontal="left" vertical="center"/>
    </xf>
    <xf numFmtId="3" fontId="14" fillId="0" borderId="30" xfId="0" applyNumberFormat="1" applyFont="1" applyFill="1" applyBorder="1" applyAlignment="1" applyProtection="1">
      <alignment horizontal="center" vertical="center"/>
    </xf>
    <xf numFmtId="3" fontId="14" fillId="0" borderId="19" xfId="0" applyNumberFormat="1" applyFont="1" applyFill="1" applyBorder="1" applyAlignment="1" applyProtection="1">
      <alignment horizontal="center" vertical="center"/>
    </xf>
    <xf numFmtId="3" fontId="14" fillId="0" borderId="31" xfId="0" applyNumberFormat="1" applyFont="1" applyFill="1" applyBorder="1" applyAlignment="1" applyProtection="1">
      <alignment horizontal="center" vertical="center"/>
    </xf>
    <xf numFmtId="0" fontId="12" fillId="0" borderId="32" xfId="0" applyNumberFormat="1" applyFont="1" applyFill="1" applyBorder="1" applyAlignment="1" applyProtection="1">
      <alignment horizontal="left" vertical="center"/>
    </xf>
    <xf numFmtId="3" fontId="14" fillId="0" borderId="33" xfId="0" applyNumberFormat="1" applyFont="1" applyFill="1" applyBorder="1" applyAlignment="1" applyProtection="1">
      <alignment horizontal="center" vertical="center"/>
    </xf>
    <xf numFmtId="3" fontId="14" fillId="0" borderId="34" xfId="0" applyNumberFormat="1" applyFont="1" applyFill="1" applyBorder="1" applyAlignment="1" applyProtection="1">
      <alignment horizontal="center" vertical="center"/>
    </xf>
    <xf numFmtId="3" fontId="14" fillId="0" borderId="35" xfId="0" applyNumberFormat="1" applyFont="1" applyFill="1" applyBorder="1" applyAlignment="1" applyProtection="1">
      <alignment horizontal="center" vertical="center"/>
    </xf>
    <xf numFmtId="0" fontId="29" fillId="0" borderId="0" xfId="53" applyFont="1" applyFill="1" applyBorder="1" applyAlignment="1">
      <alignment vertical="center"/>
    </xf>
    <xf numFmtId="0" fontId="37" fillId="0" borderId="0" xfId="53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9" fillId="0" borderId="0" xfId="53" applyFont="1" applyFill="1" applyBorder="1" applyAlignment="1">
      <alignment horizontal="center" vertical="center"/>
    </xf>
    <xf numFmtId="0" fontId="38" fillId="0" borderId="0" xfId="53" applyFont="1" applyFill="1" applyBorder="1" applyAlignment="1">
      <alignment vertical="center"/>
    </xf>
    <xf numFmtId="0" fontId="2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right" vertical="center"/>
    </xf>
    <xf numFmtId="0" fontId="15" fillId="0" borderId="1" xfId="53" applyFont="1" applyFill="1" applyBorder="1" applyAlignment="1">
      <alignment vertical="center"/>
    </xf>
    <xf numFmtId="0" fontId="15" fillId="0" borderId="1" xfId="53" applyFont="1" applyFill="1" applyBorder="1" applyAlignment="1">
      <alignment horizontal="right" vertical="center" wrapText="1"/>
    </xf>
    <xf numFmtId="0" fontId="39" fillId="0" borderId="1" xfId="53" applyFont="1" applyFill="1" applyBorder="1" applyAlignment="1">
      <alignment vertical="center"/>
    </xf>
    <xf numFmtId="0" fontId="39" fillId="0" borderId="1" xfId="53" applyFont="1" applyFill="1" applyBorder="1" applyAlignment="1">
      <alignment horizontal="right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2" fillId="0" borderId="0" xfId="19" applyFont="1" applyAlignment="1">
      <alignment horizontal="left" vertical="center"/>
    </xf>
    <xf numFmtId="0" fontId="0" fillId="0" borderId="0" xfId="19" applyFont="1"/>
    <xf numFmtId="0" fontId="40" fillId="0" borderId="0" xfId="50" applyFont="1" applyFill="1" applyBorder="1" applyAlignment="1" applyProtection="1">
      <alignment horizontal="center" vertical="center"/>
      <protection locked="0" hidden="1"/>
    </xf>
    <xf numFmtId="0" fontId="0" fillId="0" borderId="0" xfId="19" applyNumberFormat="1" applyFont="1" applyAlignment="1">
      <alignment vertical="center"/>
    </xf>
    <xf numFmtId="0" fontId="11" fillId="0" borderId="0" xfId="19" applyNumberFormat="1" applyFont="1" applyAlignment="1">
      <alignment horizontal="right" vertical="center"/>
    </xf>
    <xf numFmtId="0" fontId="0" fillId="0" borderId="1" xfId="19" applyNumberFormat="1" applyFont="1" applyBorder="1" applyAlignment="1">
      <alignment vertical="center"/>
    </xf>
    <xf numFmtId="0" fontId="19" fillId="0" borderId="1" xfId="19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vertical="center" wrapText="1"/>
    </xf>
    <xf numFmtId="3" fontId="12" fillId="0" borderId="1" xfId="0" applyNumberFormat="1" applyFont="1" applyFill="1" applyBorder="1" applyAlignment="1" applyProtection="1">
      <alignment horizontal="right" vertical="center"/>
    </xf>
    <xf numFmtId="178" fontId="27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176" fontId="27" fillId="0" borderId="1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/>
    </xf>
    <xf numFmtId="0" fontId="27" fillId="0" borderId="37" xfId="0" applyNumberFormat="1" applyFont="1" applyFill="1" applyBorder="1" applyAlignment="1" applyProtection="1">
      <alignment vertical="center"/>
    </xf>
    <xf numFmtId="0" fontId="41" fillId="0" borderId="37" xfId="0" applyNumberFormat="1" applyFont="1" applyFill="1" applyBorder="1" applyAlignment="1" applyProtection="1">
      <alignment horizontal="center" vertical="center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 applyAlignment="1"/>
    <xf numFmtId="178" fontId="14" fillId="0" borderId="1" xfId="11" applyNumberFormat="1" applyFont="1" applyBorder="1" applyAlignment="1" applyProtection="1">
      <alignment horizontal="center" vertical="center" wrapText="1"/>
      <protection hidden="1"/>
    </xf>
    <xf numFmtId="177" fontId="14" fillId="0" borderId="1" xfId="11" applyNumberFormat="1" applyFont="1" applyBorder="1" applyAlignment="1" applyProtection="1">
      <alignment horizontal="center" vertical="center" wrapText="1"/>
      <protection hidden="1"/>
    </xf>
    <xf numFmtId="0" fontId="0" fillId="0" borderId="1" xfId="0" applyNumberFormat="1" applyFont="1" applyFill="1" applyBorder="1" applyAlignment="1" applyProtection="1">
      <alignment vertical="center"/>
    </xf>
    <xf numFmtId="178" fontId="42" fillId="0" borderId="1" xfId="11" applyNumberFormat="1" applyFont="1" applyBorder="1" applyAlignment="1" applyProtection="1">
      <alignment horizontal="center" vertical="center" wrapText="1"/>
      <protection hidden="1"/>
    </xf>
    <xf numFmtId="0" fontId="16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9" fillId="0" borderId="1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22" fillId="0" borderId="20" xfId="0" applyNumberFormat="1" applyFont="1" applyFill="1" applyBorder="1" applyAlignment="1" applyProtection="1">
      <alignment horizontal="center" vertical="center"/>
    </xf>
    <xf numFmtId="0" fontId="22" fillId="0" borderId="22" xfId="0" applyNumberFormat="1" applyFont="1" applyFill="1" applyBorder="1" applyAlignment="1" applyProtection="1">
      <alignment horizontal="center" vertical="center"/>
    </xf>
    <xf numFmtId="3" fontId="14" fillId="0" borderId="38" xfId="0" applyNumberFormat="1" applyFont="1" applyFill="1" applyBorder="1" applyAlignment="1" applyProtection="1">
      <alignment horizontal="center" vertical="center"/>
    </xf>
    <xf numFmtId="3" fontId="14" fillId="0" borderId="39" xfId="0" applyNumberFormat="1" applyFont="1" applyFill="1" applyBorder="1" applyAlignment="1" applyProtection="1">
      <alignment horizontal="center" vertical="center"/>
    </xf>
    <xf numFmtId="0" fontId="29" fillId="0" borderId="0" xfId="55" applyFont="1" applyFill="1" applyBorder="1" applyAlignment="1">
      <alignment vertical="center"/>
    </xf>
    <xf numFmtId="0" fontId="9" fillId="0" borderId="0" xfId="5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9" fillId="0" borderId="0" xfId="54" applyFont="1" applyAlignment="1">
      <alignment horizontal="left" vertical="center"/>
    </xf>
    <xf numFmtId="0" fontId="0" fillId="0" borderId="0" xfId="54" applyFont="1"/>
    <xf numFmtId="0" fontId="43" fillId="0" borderId="0" xfId="54" applyFont="1" applyFill="1" applyAlignment="1">
      <alignment horizontal="center" vertical="center"/>
    </xf>
    <xf numFmtId="0" fontId="0" fillId="0" borderId="0" xfId="54" applyNumberFormat="1" applyFont="1" applyAlignment="1">
      <alignment vertical="center"/>
    </xf>
    <xf numFmtId="0" fontId="11" fillId="0" borderId="0" xfId="54" applyNumberFormat="1" applyFont="1" applyAlignment="1">
      <alignment horizontal="right" vertical="center"/>
    </xf>
    <xf numFmtId="0" fontId="0" fillId="0" borderId="1" xfId="54" applyNumberFormat="1" applyFont="1" applyBorder="1" applyAlignment="1">
      <alignment vertical="center"/>
    </xf>
    <xf numFmtId="0" fontId="19" fillId="0" borderId="1" xfId="54" applyNumberFormat="1" applyFont="1" applyBorder="1" applyAlignment="1">
      <alignment vertical="center"/>
    </xf>
    <xf numFmtId="179" fontId="21" fillId="0" borderId="0" xfId="52" applyNumberFormat="1" applyFont="1" applyFill="1" applyBorder="1" applyAlignment="1">
      <alignment vertical="center"/>
    </xf>
    <xf numFmtId="0" fontId="11" fillId="0" borderId="0" xfId="0" applyFont="1"/>
    <xf numFmtId="0" fontId="44" fillId="0" borderId="0" xfId="0" applyFont="1"/>
    <xf numFmtId="0" fontId="11" fillId="0" borderId="0" xfId="0" applyFont="1" applyFill="1"/>
    <xf numFmtId="0" fontId="44" fillId="0" borderId="0" xfId="0" applyFont="1" applyFill="1"/>
    <xf numFmtId="0" fontId="29" fillId="0" borderId="0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 applyFill="1" applyBorder="1"/>
    <xf numFmtId="0" fontId="2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1" fillId="0" borderId="0" xfId="0" applyFont="1"/>
    <xf numFmtId="0" fontId="31" fillId="0" borderId="0" xfId="0" applyFont="1" applyBorder="1" applyAlignment="1">
      <alignment horizontal="center"/>
    </xf>
    <xf numFmtId="0" fontId="45" fillId="0" borderId="0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0" fillId="0" borderId="0" xfId="0" applyFont="1"/>
    <xf numFmtId="179" fontId="13" fillId="0" borderId="1" xfId="8" applyNumberFormat="1" applyFont="1" applyFill="1" applyBorder="1" applyAlignment="1" applyProtection="1">
      <alignment horizontal="right" vertical="center"/>
    </xf>
    <xf numFmtId="179" fontId="13" fillId="0" borderId="1" xfId="8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vertical="center"/>
    </xf>
    <xf numFmtId="179" fontId="14" fillId="0" borderId="1" xfId="8" applyNumberFormat="1" applyFont="1" applyFill="1" applyBorder="1" applyAlignment="1">
      <alignment vertical="center"/>
    </xf>
    <xf numFmtId="179" fontId="14" fillId="0" borderId="1" xfId="8" applyNumberFormat="1" applyFont="1" applyFill="1" applyBorder="1" applyAlignment="1">
      <alignment horizontal="right" vertical="center"/>
    </xf>
    <xf numFmtId="0" fontId="20" fillId="0" borderId="0" xfId="0" applyFont="1" applyFill="1"/>
    <xf numFmtId="0" fontId="46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22" fillId="0" borderId="1" xfId="0" applyFont="1" applyFill="1" applyBorder="1" applyAlignment="1">
      <alignment horizontal="center" vertical="center"/>
    </xf>
    <xf numFmtId="179" fontId="13" fillId="0" borderId="1" xfId="8" applyNumberFormat="1" applyFont="1" applyFill="1" applyBorder="1" applyAlignment="1">
      <alignment vertical="center"/>
    </xf>
    <xf numFmtId="0" fontId="0" fillId="0" borderId="0" xfId="0" applyFont="1" applyFill="1"/>
    <xf numFmtId="0" fontId="21" fillId="0" borderId="0" xfId="0" applyFont="1" applyFill="1"/>
    <xf numFmtId="0" fontId="0" fillId="0" borderId="0" xfId="0" applyFont="1" applyFill="1" applyBorder="1" applyAlignment="1">
      <alignment wrapText="1"/>
    </xf>
    <xf numFmtId="0" fontId="47" fillId="0" borderId="0" xfId="0" applyFont="1" applyFill="1" applyBorder="1" applyAlignment="1"/>
    <xf numFmtId="0" fontId="29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/>
    <xf numFmtId="0" fontId="29" fillId="0" borderId="0" xfId="0" applyFont="1"/>
    <xf numFmtId="0" fontId="9" fillId="0" borderId="0" xfId="5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3" fillId="0" borderId="40" xfId="8" applyFont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43" fontId="13" fillId="0" borderId="41" xfId="8" applyFont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/>
    <xf numFmtId="0" fontId="10" fillId="0" borderId="42" xfId="0" applyFont="1" applyFill="1" applyBorder="1" applyAlignment="1"/>
    <xf numFmtId="3" fontId="14" fillId="0" borderId="10" xfId="0" applyNumberFormat="1" applyFont="1" applyFill="1" applyBorder="1" applyAlignment="1" applyProtection="1">
      <alignment horizontal="right" vertical="center"/>
    </xf>
    <xf numFmtId="0" fontId="10" fillId="0" borderId="27" xfId="0" applyFont="1" applyFill="1" applyBorder="1" applyAlignment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/>
    <xf numFmtId="3" fontId="14" fillId="0" borderId="14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/>
    <xf numFmtId="0" fontId="10" fillId="0" borderId="18" xfId="0" applyNumberFormat="1" applyFont="1" applyFill="1" applyBorder="1" applyAlignment="1" applyProtection="1">
      <alignment horizontal="left" vertical="center"/>
    </xf>
    <xf numFmtId="0" fontId="10" fillId="3" borderId="27" xfId="0" applyNumberFormat="1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/>
    <xf numFmtId="3" fontId="14" fillId="3" borderId="14" xfId="0" applyNumberFormat="1" applyFont="1" applyFill="1" applyBorder="1" applyAlignment="1" applyProtection="1">
      <alignment horizontal="right" vertical="center"/>
    </xf>
    <xf numFmtId="0" fontId="0" fillId="3" borderId="0" xfId="0" applyFont="1" applyFill="1" applyBorder="1" applyAlignment="1"/>
    <xf numFmtId="0" fontId="10" fillId="0" borderId="27" xfId="0" applyNumberFormat="1" applyFont="1" applyFill="1" applyBorder="1" applyAlignment="1" applyProtection="1">
      <alignment horizontal="left" vertical="center"/>
    </xf>
    <xf numFmtId="0" fontId="0" fillId="2" borderId="0" xfId="0" applyFont="1" applyFill="1"/>
    <xf numFmtId="0" fontId="0" fillId="2" borderId="0" xfId="0" applyFill="1" applyBorder="1" applyAlignment="1"/>
    <xf numFmtId="0" fontId="10" fillId="0" borderId="1" xfId="0" applyNumberFormat="1" applyFont="1" applyFill="1" applyBorder="1" applyAlignment="1" applyProtection="1">
      <alignment vertical="center"/>
    </xf>
    <xf numFmtId="0" fontId="10" fillId="0" borderId="18" xfId="0" applyNumberFormat="1" applyFont="1" applyFill="1" applyBorder="1" applyAlignment="1" applyProtection="1">
      <alignment vertical="center"/>
    </xf>
    <xf numFmtId="0" fontId="10" fillId="0" borderId="27" xfId="0" applyFont="1" applyBorder="1"/>
    <xf numFmtId="0" fontId="10" fillId="0" borderId="1" xfId="0" applyFont="1" applyBorder="1"/>
    <xf numFmtId="0" fontId="19" fillId="0" borderId="3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179" fontId="13" fillId="0" borderId="43" xfId="8" applyNumberFormat="1" applyFont="1" applyBorder="1" applyAlignment="1">
      <alignment vertical="center"/>
    </xf>
    <xf numFmtId="0" fontId="11" fillId="3" borderId="0" xfId="0" applyFont="1" applyFill="1"/>
    <xf numFmtId="0" fontId="29" fillId="0" borderId="0" xfId="0" applyNumberFormat="1" applyFont="1" applyAlignment="1">
      <alignment vertical="center"/>
    </xf>
    <xf numFmtId="0" fontId="21" fillId="0" borderId="0" xfId="0" applyFont="1" applyBorder="1"/>
    <xf numFmtId="0" fontId="21" fillId="3" borderId="0" xfId="0" applyFont="1" applyFill="1" applyBorder="1"/>
    <xf numFmtId="0" fontId="21" fillId="0" borderId="0" xfId="0" applyFont="1" applyBorder="1" applyAlignment="1"/>
    <xf numFmtId="0" fontId="21" fillId="0" borderId="0" xfId="0" applyFont="1" applyFill="1" applyBorder="1" applyAlignment="1"/>
    <xf numFmtId="0" fontId="45" fillId="0" borderId="37" xfId="0" applyFont="1" applyBorder="1" applyAlignment="1">
      <alignment horizontal="right" vertical="center"/>
    </xf>
    <xf numFmtId="0" fontId="22" fillId="0" borderId="44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45" xfId="0" applyFont="1" applyFill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50" applyFont="1" applyFill="1" applyBorder="1" applyAlignment="1" applyProtection="1">
      <alignment horizontal="left" vertical="center"/>
      <protection hidden="1"/>
    </xf>
    <xf numFmtId="179" fontId="13" fillId="0" borderId="12" xfId="8" applyNumberFormat="1" applyFont="1" applyFill="1" applyBorder="1" applyAlignment="1" applyProtection="1">
      <alignment horizontal="right" vertical="center"/>
    </xf>
    <xf numFmtId="176" fontId="13" fillId="0" borderId="1" xfId="11" applyNumberFormat="1" applyFont="1" applyBorder="1" applyAlignment="1">
      <alignment vertical="center"/>
    </xf>
    <xf numFmtId="176" fontId="13" fillId="0" borderId="1" xfId="11" applyNumberFormat="1" applyFont="1" applyFill="1" applyBorder="1" applyAlignment="1">
      <alignment vertical="center"/>
    </xf>
    <xf numFmtId="0" fontId="46" fillId="0" borderId="1" xfId="50" applyFont="1" applyFill="1" applyBorder="1" applyAlignment="1" applyProtection="1">
      <alignment vertical="center"/>
      <protection hidden="1"/>
    </xf>
    <xf numFmtId="179" fontId="14" fillId="3" borderId="1" xfId="8" applyNumberFormat="1" applyFont="1" applyFill="1" applyBorder="1" applyAlignment="1" applyProtection="1">
      <alignment horizontal="right" vertical="center"/>
      <protection locked="0"/>
    </xf>
    <xf numFmtId="179" fontId="14" fillId="3" borderId="12" xfId="8" applyNumberFormat="1" applyFont="1" applyFill="1" applyBorder="1" applyAlignment="1" applyProtection="1">
      <alignment horizontal="right" vertical="center"/>
    </xf>
    <xf numFmtId="176" fontId="49" fillId="0" borderId="1" xfId="11" applyNumberFormat="1" applyFont="1" applyBorder="1" applyAlignment="1">
      <alignment vertical="center"/>
    </xf>
    <xf numFmtId="179" fontId="49" fillId="3" borderId="12" xfId="8" applyNumberFormat="1" applyFont="1" applyFill="1" applyBorder="1" applyAlignment="1" applyProtection="1">
      <alignment horizontal="right" vertical="center"/>
    </xf>
    <xf numFmtId="0" fontId="37" fillId="0" borderId="1" xfId="50" applyFont="1" applyFill="1" applyBorder="1" applyAlignment="1" applyProtection="1">
      <alignment vertical="center"/>
    </xf>
    <xf numFmtId="179" fontId="49" fillId="3" borderId="1" xfId="8" applyNumberFormat="1" applyFont="1" applyFill="1" applyBorder="1" applyAlignment="1" applyProtection="1">
      <alignment horizontal="right" vertical="center"/>
      <protection locked="0"/>
    </xf>
    <xf numFmtId="0" fontId="22" fillId="0" borderId="1" xfId="50" applyFont="1" applyFill="1" applyBorder="1" applyAlignment="1" applyProtection="1">
      <alignment vertical="center"/>
    </xf>
    <xf numFmtId="179" fontId="13" fillId="0" borderId="1" xfId="8" applyNumberFormat="1" applyFont="1" applyFill="1" applyBorder="1" applyAlignment="1" applyProtection="1">
      <alignment vertical="center"/>
    </xf>
    <xf numFmtId="0" fontId="37" fillId="0" borderId="1" xfId="50" applyFont="1" applyFill="1" applyBorder="1" applyAlignment="1" applyProtection="1">
      <alignment vertical="center"/>
      <protection hidden="1"/>
    </xf>
    <xf numFmtId="179" fontId="14" fillId="3" borderId="1" xfId="8" applyNumberFormat="1" applyFont="1" applyFill="1" applyBorder="1" applyAlignment="1" applyProtection="1">
      <alignment vertical="center"/>
    </xf>
    <xf numFmtId="179" fontId="14" fillId="3" borderId="1" xfId="8" applyNumberFormat="1" applyFont="1" applyFill="1" applyBorder="1" applyAlignment="1" applyProtection="1">
      <alignment vertical="center"/>
      <protection locked="0"/>
    </xf>
    <xf numFmtId="179" fontId="14" fillId="0" borderId="1" xfId="8" applyNumberFormat="1" applyFont="1" applyFill="1" applyBorder="1" applyAlignment="1" applyProtection="1">
      <alignment vertical="center"/>
      <protection locked="0"/>
    </xf>
    <xf numFmtId="179" fontId="14" fillId="0" borderId="12" xfId="8" applyNumberFormat="1" applyFont="1" applyFill="1" applyBorder="1" applyAlignment="1" applyProtection="1">
      <alignment horizontal="right" vertical="center"/>
    </xf>
    <xf numFmtId="176" fontId="49" fillId="0" borderId="1" xfId="11" applyNumberFormat="1" applyFont="1" applyFill="1" applyBorder="1" applyAlignment="1">
      <alignment vertical="center"/>
    </xf>
    <xf numFmtId="176" fontId="14" fillId="0" borderId="1" xfId="11" applyNumberFormat="1" applyFont="1" applyFill="1" applyBorder="1" applyAlignment="1">
      <alignment vertical="center"/>
    </xf>
    <xf numFmtId="179" fontId="13" fillId="3" borderId="1" xfId="8" applyNumberFormat="1" applyFont="1" applyFill="1" applyBorder="1" applyAlignment="1" applyProtection="1">
      <alignment horizontal="right" vertical="center"/>
    </xf>
    <xf numFmtId="0" fontId="21" fillId="3" borderId="0" xfId="0" applyFont="1" applyFill="1"/>
    <xf numFmtId="0" fontId="19" fillId="0" borderId="0" xfId="0" applyFont="1"/>
    <xf numFmtId="0" fontId="23" fillId="0" borderId="0" xfId="0" applyFont="1" applyFill="1" applyBorder="1" applyAlignment="1">
      <alignment horizontal="center"/>
    </xf>
    <xf numFmtId="0" fontId="45" fillId="0" borderId="37" xfId="0" applyFont="1" applyFill="1" applyBorder="1" applyAlignment="1">
      <alignment horizontal="right" vertical="center"/>
    </xf>
    <xf numFmtId="0" fontId="48" fillId="0" borderId="46" xfId="0" applyFont="1" applyFill="1" applyBorder="1" applyAlignment="1">
      <alignment horizontal="center" vertical="center"/>
    </xf>
    <xf numFmtId="0" fontId="48" fillId="0" borderId="4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37" fillId="0" borderId="1" xfId="51" applyNumberFormat="1" applyFont="1" applyFill="1" applyBorder="1" applyAlignment="1" applyProtection="1">
      <alignment horizontal="left" vertical="center"/>
    </xf>
    <xf numFmtId="179" fontId="42" fillId="0" borderId="1" xfId="8" applyNumberFormat="1" applyFont="1" applyFill="1" applyBorder="1" applyAlignment="1" applyProtection="1">
      <alignment horizontal="right" vertical="center"/>
      <protection locked="0"/>
    </xf>
    <xf numFmtId="179" fontId="50" fillId="0" borderId="1" xfId="8" applyNumberFormat="1" applyFont="1" applyFill="1" applyBorder="1" applyAlignment="1" applyProtection="1">
      <alignment horizontal="right" vertical="center"/>
      <protection locked="0"/>
    </xf>
    <xf numFmtId="179" fontId="51" fillId="0" borderId="1" xfId="8" applyNumberFormat="1" applyFont="1" applyFill="1" applyBorder="1" applyAlignment="1" applyProtection="1">
      <alignment horizontal="right" vertical="center"/>
      <protection locked="0"/>
    </xf>
    <xf numFmtId="176" fontId="13" fillId="0" borderId="1" xfId="1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center" vertical="center"/>
    </xf>
    <xf numFmtId="49" fontId="53" fillId="0" borderId="0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/>
    </xf>
    <xf numFmtId="57" fontId="53" fillId="0" borderId="0" xfId="0" applyNumberFormat="1" applyFont="1" applyFill="1" applyBorder="1" applyAlignment="1">
      <alignment horizont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3232" xfId="50"/>
    <cellStyle name="常规 2" xfId="51"/>
    <cellStyle name="千位分隔 3" xfId="52"/>
    <cellStyle name="常规 5" xfId="53"/>
    <cellStyle name="常规 7" xfId="54"/>
    <cellStyle name="常规 4" xfId="55"/>
    <cellStyle name="常规 3 2 3" xfId="56"/>
    <cellStyle name="常规 2 6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333;&#27905;\&#36130;&#25919;&#39044;&#31639;\&#20195;&#32534;2007&#39044;&#31639;&#24635;&#34920;(&#31532;&#20108;&#31295;06.12.29)\&#21508;&#21306;&#21439;\2007&#24180;&#22320;&#26041;&#39044;&#31639;&#34920;&#26684;&#20020;&#28540;12.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4"/>
      <sheetName val="表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5"/>
  <sheetViews>
    <sheetView workbookViewId="0">
      <selection activeCell="A7" sqref="A7"/>
    </sheetView>
  </sheetViews>
  <sheetFormatPr defaultColWidth="6.875" defaultRowHeight="10.8" outlineLevelRow="4"/>
  <cols>
    <col min="1" max="1" width="122.25" style="17" customWidth="1"/>
    <col min="2" max="16384" width="6.875" style="17"/>
  </cols>
  <sheetData>
    <row r="2" s="17" customFormat="1" ht="93" customHeight="1" spans="1:1">
      <c r="A2" s="341" t="s">
        <v>0</v>
      </c>
    </row>
    <row r="3" s="17" customFormat="1" ht="93.75" customHeight="1" spans="1:1">
      <c r="A3" s="342"/>
    </row>
    <row r="4" s="17" customFormat="1" ht="81.75" customHeight="1" spans="1:1">
      <c r="A4" s="343" t="s">
        <v>1</v>
      </c>
    </row>
    <row r="5" s="17" customFormat="1" ht="41.1" customHeight="1" spans="1:1">
      <c r="A5" s="344">
        <v>45566</v>
      </c>
    </row>
  </sheetData>
  <pageMargins left="0.75" right="0.75" top="1" bottom="1" header="0.509027777777778" footer="0.509027777777778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A1" sqref="A1"/>
    </sheetView>
  </sheetViews>
  <sheetFormatPr defaultColWidth="9" defaultRowHeight="15.6" outlineLevelCol="5"/>
  <cols>
    <col min="1" max="1" width="35.9" style="195" customWidth="1"/>
    <col min="2" max="2" width="35.7" style="195" customWidth="1"/>
    <col min="3" max="16384" width="9" style="195"/>
  </cols>
  <sheetData>
    <row r="1" ht="23" customHeight="1" spans="1:6">
      <c r="A1" s="205" t="s">
        <v>601</v>
      </c>
      <c r="B1" s="206"/>
      <c r="C1" s="206"/>
      <c r="D1" s="206"/>
      <c r="E1" s="206"/>
      <c r="F1" s="206"/>
    </row>
    <row r="2" ht="35" customHeight="1" spans="1:6">
      <c r="A2" s="207" t="s">
        <v>602</v>
      </c>
      <c r="B2" s="207"/>
      <c r="C2" s="206"/>
      <c r="D2" s="206"/>
      <c r="E2" s="206"/>
      <c r="F2" s="206"/>
    </row>
    <row r="3" ht="21" customHeight="1" spans="1:6">
      <c r="A3" s="208"/>
      <c r="B3" s="209" t="s">
        <v>66</v>
      </c>
      <c r="C3" s="206"/>
      <c r="D3" s="206"/>
      <c r="E3" s="206"/>
      <c r="F3" s="206"/>
    </row>
    <row r="4" ht="33" customHeight="1" spans="1:6">
      <c r="A4" s="210" t="s">
        <v>603</v>
      </c>
      <c r="B4" s="210">
        <v>18444</v>
      </c>
      <c r="C4" s="206"/>
      <c r="D4" s="206"/>
      <c r="E4" s="206"/>
      <c r="F4" s="206"/>
    </row>
    <row r="5" ht="33" customHeight="1" spans="1:6">
      <c r="A5" s="210" t="s">
        <v>604</v>
      </c>
      <c r="B5" s="210">
        <v>203674</v>
      </c>
      <c r="C5" s="206"/>
      <c r="D5" s="206"/>
      <c r="E5" s="206"/>
      <c r="F5" s="206"/>
    </row>
    <row r="6" ht="33" customHeight="1" spans="1:6">
      <c r="A6" s="211" t="s">
        <v>523</v>
      </c>
      <c r="B6" s="211">
        <f>B4+B5</f>
        <v>222118</v>
      </c>
      <c r="C6" s="206"/>
      <c r="D6" s="206"/>
      <c r="E6" s="206"/>
      <c r="F6" s="206"/>
    </row>
    <row r="9" spans="1:6">
      <c r="A9" s="206"/>
      <c r="B9" s="206"/>
      <c r="C9" s="206"/>
      <c r="D9" s="206"/>
      <c r="E9" s="206"/>
      <c r="F9" s="212"/>
    </row>
  </sheetData>
  <mergeCells count="1">
    <mergeCell ref="A2:B2"/>
  </mergeCells>
  <printOptions horizontalCentered="1"/>
  <pageMargins left="0.709027777777778" right="0.709027777777778" top="0.75" bottom="0.75" header="0.309027777777778" footer="0.309027777777778"/>
  <pageSetup paperSize="9" scale="120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B12" sqref="B12"/>
    </sheetView>
  </sheetViews>
  <sheetFormatPr defaultColWidth="9" defaultRowHeight="15.6" outlineLevelRow="5" outlineLevelCol="1"/>
  <cols>
    <col min="1" max="2" width="41.875" style="52" customWidth="1"/>
    <col min="3" max="16384" width="9" style="52"/>
  </cols>
  <sheetData>
    <row r="1" ht="21" customHeight="1" spans="1:1">
      <c r="A1" s="200" t="s">
        <v>605</v>
      </c>
    </row>
    <row r="2" ht="32.1" customHeight="1" spans="1:2">
      <c r="A2" s="201" t="s">
        <v>606</v>
      </c>
      <c r="B2" s="201"/>
    </row>
    <row r="3" ht="32.1" customHeight="1" spans="1:2">
      <c r="A3" s="202"/>
      <c r="B3" s="18" t="s">
        <v>66</v>
      </c>
    </row>
    <row r="4" ht="32.1" customHeight="1" spans="1:2">
      <c r="A4" s="203" t="s">
        <v>607</v>
      </c>
      <c r="B4" s="203">
        <v>0</v>
      </c>
    </row>
    <row r="5" ht="31.5" customHeight="1" spans="1:2">
      <c r="A5" s="204" t="s">
        <v>523</v>
      </c>
      <c r="B5" s="204">
        <f>SUM(B4:B4)</f>
        <v>0</v>
      </c>
    </row>
    <row r="6" spans="1:2">
      <c r="A6" s="158" t="s">
        <v>608</v>
      </c>
      <c r="B6" s="158"/>
    </row>
  </sheetData>
  <mergeCells count="2">
    <mergeCell ref="A2:B2"/>
    <mergeCell ref="A6:B6"/>
  </mergeCells>
  <printOptions horizontalCentered="1"/>
  <pageMargins left="0.75" right="0.75" top="1" bottom="1" header="0.509027777777778" footer="0.509027777777778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G23" sqref="G23"/>
    </sheetView>
  </sheetViews>
  <sheetFormatPr defaultColWidth="9.125" defaultRowHeight="15.6" outlineLevelCol="4"/>
  <cols>
    <col min="1" max="1" width="33.5" style="118" customWidth="1"/>
    <col min="2" max="3" width="12.7" style="118" customWidth="1"/>
    <col min="4" max="4" width="13.8" style="118" customWidth="1"/>
    <col min="5" max="247" width="9.125" style="118" customWidth="1"/>
    <col min="248" max="16384" width="9.125" style="195"/>
  </cols>
  <sheetData>
    <row r="1" ht="24" customHeight="1" spans="1:1">
      <c r="A1" s="119" t="s">
        <v>609</v>
      </c>
    </row>
    <row r="2" s="118" customFormat="1" ht="33.95" customHeight="1" spans="1:4">
      <c r="A2" s="15" t="s">
        <v>610</v>
      </c>
      <c r="B2" s="15"/>
      <c r="C2" s="15"/>
      <c r="D2" s="15"/>
    </row>
    <row r="3" s="118" customFormat="1" ht="21" customHeight="1" spans="1:4">
      <c r="A3" s="18" t="s">
        <v>520</v>
      </c>
      <c r="B3" s="18"/>
      <c r="C3" s="18"/>
      <c r="D3" s="18"/>
    </row>
    <row r="4" s="118" customFormat="1" ht="23.1" customHeight="1" spans="1:4">
      <c r="A4" s="196" t="s">
        <v>611</v>
      </c>
      <c r="B4" s="122" t="s">
        <v>612</v>
      </c>
      <c r="C4" s="123"/>
      <c r="D4" s="124"/>
    </row>
    <row r="5" s="118" customFormat="1" ht="23.1" customHeight="1" spans="1:4">
      <c r="A5" s="197"/>
      <c r="B5" s="126" t="s">
        <v>613</v>
      </c>
      <c r="C5" s="127" t="s">
        <v>614</v>
      </c>
      <c r="D5" s="128" t="s">
        <v>615</v>
      </c>
    </row>
    <row r="6" s="118" customFormat="1" ht="23.1" customHeight="1" spans="1:5">
      <c r="A6" s="129" t="s">
        <v>616</v>
      </c>
      <c r="B6" s="130">
        <f>C6</f>
        <v>53345</v>
      </c>
      <c r="C6" s="131">
        <v>53345</v>
      </c>
      <c r="D6" s="132"/>
      <c r="E6" s="118" t="s">
        <v>617</v>
      </c>
    </row>
    <row r="7" s="118" customFormat="1" ht="23.1" customHeight="1" spans="1:4">
      <c r="A7" s="133" t="s">
        <v>618</v>
      </c>
      <c r="B7" s="130">
        <f>C7</f>
        <v>65000</v>
      </c>
      <c r="C7" s="135">
        <v>65000</v>
      </c>
      <c r="D7" s="136"/>
    </row>
    <row r="8" s="118" customFormat="1" ht="23.1" customHeight="1" spans="1:4">
      <c r="A8" s="133" t="s">
        <v>619</v>
      </c>
      <c r="B8" s="130">
        <v>12870</v>
      </c>
      <c r="C8" s="137">
        <v>18464</v>
      </c>
      <c r="D8" s="136"/>
    </row>
    <row r="9" s="118" customFormat="1" ht="23.1" customHeight="1" spans="1:4">
      <c r="A9" s="133" t="s">
        <v>620</v>
      </c>
      <c r="B9" s="130">
        <f>C9+D9</f>
        <v>8464</v>
      </c>
      <c r="C9" s="137">
        <v>8464</v>
      </c>
      <c r="D9" s="138"/>
    </row>
    <row r="10" s="118" customFormat="1" ht="23.1" customHeight="1" spans="1:4">
      <c r="A10" s="139" t="s">
        <v>621</v>
      </c>
      <c r="B10" s="198"/>
      <c r="C10" s="141"/>
      <c r="D10" s="142"/>
    </row>
    <row r="11" s="118" customFormat="1" ht="23.1" customHeight="1" spans="1:4">
      <c r="A11" s="143" t="s">
        <v>622</v>
      </c>
      <c r="B11" s="144">
        <f>C11+D11</f>
        <v>63345</v>
      </c>
      <c r="C11" s="199">
        <f>C6+C8-C9-C10</f>
        <v>63345</v>
      </c>
      <c r="D11" s="146"/>
    </row>
  </sheetData>
  <mergeCells count="4">
    <mergeCell ref="A2:D2"/>
    <mergeCell ref="A3:D3"/>
    <mergeCell ref="B4:D4"/>
    <mergeCell ref="A4:A5"/>
  </mergeCells>
  <printOptions horizontalCentered="1"/>
  <pageMargins left="0.979166666666667" right="0.979166666666667" top="0.979166666666667" bottom="0.979166666666667" header="0.509027777777778" footer="0.509027777777778"/>
  <pageSetup paperSize="9" scale="150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view="pageBreakPreview" zoomScaleNormal="100" workbookViewId="0">
      <selection activeCell="I5" sqref="I5"/>
    </sheetView>
  </sheetViews>
  <sheetFormatPr defaultColWidth="9.125" defaultRowHeight="15.6" outlineLevelCol="6"/>
  <cols>
    <col min="1" max="1" width="45.2" style="118" customWidth="1"/>
    <col min="2" max="2" width="8.5" style="118" hidden="1" customWidth="1"/>
    <col min="3" max="3" width="9.875" style="118" hidden="1" customWidth="1"/>
    <col min="4" max="4" width="11.25" style="118" hidden="1" customWidth="1"/>
    <col min="5" max="5" width="10.9" style="176" customWidth="1"/>
    <col min="6" max="7" width="9.125" style="118" hidden="1" customWidth="1"/>
    <col min="8" max="234" width="9.125" style="118" customWidth="1"/>
    <col min="235" max="16384" width="9.125" style="13"/>
  </cols>
  <sheetData>
    <row r="1" ht="23.1" customHeight="1" spans="1:4">
      <c r="A1" s="119" t="s">
        <v>623</v>
      </c>
      <c r="B1" s="191"/>
      <c r="C1" s="191"/>
      <c r="D1" s="191"/>
    </row>
    <row r="2" s="118" customFormat="1" ht="33.95" customHeight="1" spans="1:7">
      <c r="A2" s="177" t="s">
        <v>624</v>
      </c>
      <c r="B2" s="177"/>
      <c r="C2" s="177"/>
      <c r="D2" s="177"/>
      <c r="E2" s="177"/>
      <c r="F2" s="177"/>
      <c r="G2" s="177"/>
    </row>
    <row r="3" s="118" customFormat="1" ht="20" customHeight="1" spans="1:7">
      <c r="A3" s="178"/>
      <c r="B3" s="178"/>
      <c r="C3" s="178"/>
      <c r="D3" s="178"/>
      <c r="E3" s="193" t="s">
        <v>66</v>
      </c>
      <c r="F3" s="120" t="s">
        <v>66</v>
      </c>
      <c r="G3" s="120"/>
    </row>
    <row r="4" s="118" customFormat="1" ht="17.1" customHeight="1" spans="1:7">
      <c r="A4" s="180" t="s">
        <v>611</v>
      </c>
      <c r="B4" s="181" t="s">
        <v>625</v>
      </c>
      <c r="C4" s="169"/>
      <c r="D4" s="169"/>
      <c r="E4" s="168" t="s">
        <v>72</v>
      </c>
      <c r="F4" s="72" t="s">
        <v>626</v>
      </c>
      <c r="G4" s="72" t="s">
        <v>627</v>
      </c>
    </row>
    <row r="5" s="118" customFormat="1" ht="18.75" customHeight="1" spans="1:7">
      <c r="A5" s="182"/>
      <c r="B5" s="183"/>
      <c r="C5" s="194" t="s">
        <v>628</v>
      </c>
      <c r="D5" s="194" t="s">
        <v>629</v>
      </c>
      <c r="E5" s="169"/>
      <c r="F5" s="72"/>
      <c r="G5" s="72"/>
    </row>
    <row r="6" s="118" customFormat="1" ht="18.75" customHeight="1" spans="1:7">
      <c r="A6" s="184" t="s">
        <v>630</v>
      </c>
      <c r="B6" s="137"/>
      <c r="C6" s="184"/>
      <c r="D6" s="184"/>
      <c r="E6" s="137">
        <v>0</v>
      </c>
      <c r="F6" s="185"/>
      <c r="G6" s="185"/>
    </row>
    <row r="7" s="118" customFormat="1" ht="18.75" customHeight="1" spans="1:7">
      <c r="A7" s="184" t="s">
        <v>631</v>
      </c>
      <c r="B7" s="137"/>
      <c r="C7" s="184"/>
      <c r="D7" s="184"/>
      <c r="E7" s="137">
        <v>0</v>
      </c>
      <c r="F7" s="185"/>
      <c r="G7" s="185"/>
    </row>
    <row r="8" s="118" customFormat="1" ht="18.75" customHeight="1" spans="1:7">
      <c r="A8" s="184" t="s">
        <v>632</v>
      </c>
      <c r="C8" s="137"/>
      <c r="D8" s="137">
        <v>21303</v>
      </c>
      <c r="E8" s="137">
        <v>21303</v>
      </c>
      <c r="F8" s="186">
        <f>E8/D8*100</f>
        <v>100</v>
      </c>
      <c r="G8" s="187">
        <v>0</v>
      </c>
    </row>
    <row r="9" s="118" customFormat="1" ht="18.75" customHeight="1" spans="1:7">
      <c r="A9" s="184" t="s">
        <v>633</v>
      </c>
      <c r="B9" s="137"/>
      <c r="C9" s="188"/>
      <c r="D9" s="188"/>
      <c r="E9" s="137">
        <v>0</v>
      </c>
      <c r="F9" s="185"/>
      <c r="G9" s="185"/>
    </row>
    <row r="10" s="118" customFormat="1" ht="18.75" customHeight="1" spans="1:7">
      <c r="A10" s="184" t="s">
        <v>634</v>
      </c>
      <c r="B10" s="137">
        <v>1125</v>
      </c>
      <c r="C10" s="137">
        <v>1125</v>
      </c>
      <c r="D10" s="137">
        <v>1125</v>
      </c>
      <c r="E10" s="137">
        <v>1125</v>
      </c>
      <c r="F10" s="185"/>
      <c r="G10" s="185"/>
    </row>
    <row r="11" s="118" customFormat="1" ht="18.75" customHeight="1" spans="1:7">
      <c r="A11" s="184" t="s">
        <v>635</v>
      </c>
      <c r="B11" s="137"/>
      <c r="C11" s="188"/>
      <c r="D11" s="188"/>
      <c r="E11" s="137">
        <v>0</v>
      </c>
      <c r="F11" s="185"/>
      <c r="G11" s="185"/>
    </row>
    <row r="12" s="118" customFormat="1" ht="18.75" customHeight="1" spans="1:7">
      <c r="A12" s="184" t="s">
        <v>636</v>
      </c>
      <c r="B12" s="137"/>
      <c r="C12" s="137"/>
      <c r="D12" s="137"/>
      <c r="E12" s="137">
        <v>0</v>
      </c>
      <c r="F12" s="185"/>
      <c r="G12" s="185"/>
    </row>
    <row r="13" s="118" customFormat="1" ht="17.1" customHeight="1" spans="1:7">
      <c r="A13" s="184" t="s">
        <v>637</v>
      </c>
      <c r="B13" s="137">
        <v>1188</v>
      </c>
      <c r="C13" s="137">
        <v>1306</v>
      </c>
      <c r="D13" s="137">
        <v>1306</v>
      </c>
      <c r="E13" s="137">
        <v>1403</v>
      </c>
      <c r="F13" s="185"/>
      <c r="G13" s="189"/>
    </row>
    <row r="14" s="118" customFormat="1" ht="18.75" customHeight="1" spans="1:7">
      <c r="A14" s="168" t="s">
        <v>638</v>
      </c>
      <c r="B14" s="137">
        <f>SUM(B6:B13)</f>
        <v>2313</v>
      </c>
      <c r="C14" s="137">
        <f>SUM(C6:C13)</f>
        <v>2431</v>
      </c>
      <c r="D14" s="137">
        <f>SUM(D6:D13)</f>
        <v>23734</v>
      </c>
      <c r="E14" s="137">
        <f>SUM(E6:E13)</f>
        <v>23831</v>
      </c>
      <c r="F14" s="186">
        <f>E14/D14*100</f>
        <v>100.408696384933</v>
      </c>
      <c r="G14" s="189">
        <f>(E14/B14-1)*100</f>
        <v>930.306960657155</v>
      </c>
    </row>
  </sheetData>
  <mergeCells count="7">
    <mergeCell ref="A2:G2"/>
    <mergeCell ref="F3:G3"/>
    <mergeCell ref="A4:A5"/>
    <mergeCell ref="B4:B5"/>
    <mergeCell ref="E4:E5"/>
    <mergeCell ref="F4:F5"/>
    <mergeCell ref="G4:G5"/>
  </mergeCells>
  <printOptions horizontalCentered="1"/>
  <pageMargins left="0.751388888888889" right="0.751388888888889" top="0.389583333333333" bottom="0.389583333333333" header="0.507638888888889" footer="0.507638888888889"/>
  <pageSetup paperSize="9" scale="120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"/>
  <sheetViews>
    <sheetView view="pageBreakPreview" zoomScaleNormal="100" workbookViewId="0">
      <selection activeCell="E6" sqref="E6"/>
    </sheetView>
  </sheetViews>
  <sheetFormatPr defaultColWidth="9.125" defaultRowHeight="15.6" outlineLevelCol="6"/>
  <cols>
    <col min="1" max="1" width="53.8" style="118" customWidth="1"/>
    <col min="2" max="2" width="14.625" style="176" hidden="1" customWidth="1"/>
    <col min="3" max="3" width="9.125" style="118" hidden="1" customWidth="1"/>
    <col min="4" max="4" width="11.625" style="118" hidden="1" customWidth="1"/>
    <col min="5" max="5" width="14.2" style="118" customWidth="1"/>
    <col min="6" max="7" width="9.125" style="118" hidden="1" customWidth="1"/>
    <col min="8" max="243" width="9.125" style="118" customWidth="1"/>
    <col min="244" max="16384" width="9.125" style="13"/>
  </cols>
  <sheetData>
    <row r="1" ht="26.1" customHeight="1" spans="1:1">
      <c r="A1" s="119" t="s">
        <v>639</v>
      </c>
    </row>
    <row r="2" s="13" customFormat="1" ht="26.1" customHeight="1" spans="1:7">
      <c r="A2" s="190" t="s">
        <v>640</v>
      </c>
      <c r="B2" s="190"/>
      <c r="C2" s="190"/>
      <c r="D2" s="190"/>
      <c r="E2" s="190"/>
      <c r="F2" s="190"/>
      <c r="G2" s="190"/>
    </row>
    <row r="3" s="13" customFormat="1" ht="26.1" customHeight="1" spans="1:5">
      <c r="A3" s="191"/>
      <c r="E3" s="192" t="s">
        <v>66</v>
      </c>
    </row>
    <row r="4" s="118" customFormat="1" ht="17" customHeight="1" spans="1:7">
      <c r="A4" s="168" t="s">
        <v>611</v>
      </c>
      <c r="B4" s="72" t="s">
        <v>625</v>
      </c>
      <c r="C4" s="169" t="s">
        <v>641</v>
      </c>
      <c r="D4" s="169"/>
      <c r="E4" s="168" t="s">
        <v>72</v>
      </c>
      <c r="F4" s="72" t="s">
        <v>626</v>
      </c>
      <c r="G4" s="72" t="s">
        <v>627</v>
      </c>
    </row>
    <row r="5" s="118" customFormat="1" ht="19" customHeight="1" spans="1:7">
      <c r="A5" s="168"/>
      <c r="B5" s="72"/>
      <c r="C5" s="72" t="s">
        <v>628</v>
      </c>
      <c r="D5" s="72" t="s">
        <v>629</v>
      </c>
      <c r="E5" s="168"/>
      <c r="F5" s="72"/>
      <c r="G5" s="72"/>
    </row>
    <row r="6" s="118" customFormat="1" ht="18" customHeight="1" spans="1:7">
      <c r="A6" s="65" t="s">
        <v>642</v>
      </c>
      <c r="B6" s="67">
        <f>SUM(B7,B14,B23,B34,B70,B86,B127,B132,B139,B143,B169,B188,B207,B228)</f>
        <v>39010</v>
      </c>
      <c r="C6" s="67">
        <f>SUM(C7,C14,C23,C34,C70,C86,C127,C132,C139,C143,C169,C188,C207,C228)</f>
        <v>802</v>
      </c>
      <c r="D6" s="67">
        <f>SUM(D7,D14,D23,D34,D70,D86,D127,D132,D139,D143,D169,D188,D207,D228)</f>
        <v>52166.08</v>
      </c>
      <c r="E6" s="170">
        <f>SUM(E7,E14,E23,E34,E70,E86,E127,E132,E139,E143,E169,E188,E207,E228)</f>
        <v>25464</v>
      </c>
      <c r="F6" s="171">
        <f>E6/D6*100</f>
        <v>48.81332850772</v>
      </c>
      <c r="G6" s="171">
        <f>(E6/B6-1)*100</f>
        <v>-34.7244296334273</v>
      </c>
    </row>
    <row r="7" s="118" customFormat="1" customHeight="1" spans="1:7">
      <c r="A7" s="73" t="s">
        <v>643</v>
      </c>
      <c r="B7" s="67">
        <f>B8</f>
        <v>24</v>
      </c>
      <c r="C7" s="172"/>
      <c r="D7" s="172">
        <f>SUM(D8:D13)</f>
        <v>48</v>
      </c>
      <c r="E7" s="170">
        <f>E8</f>
        <v>132</v>
      </c>
      <c r="F7" s="171">
        <f>E7/D7*100</f>
        <v>275</v>
      </c>
      <c r="G7" s="171"/>
    </row>
    <row r="8" s="118" customFormat="1" customHeight="1" spans="1:7">
      <c r="A8" s="73" t="s">
        <v>644</v>
      </c>
      <c r="B8" s="67">
        <f>SUM(B9:B13)</f>
        <v>24</v>
      </c>
      <c r="C8" s="172"/>
      <c r="D8" s="172"/>
      <c r="E8" s="170">
        <f>SUM(E9:E13)</f>
        <v>132</v>
      </c>
      <c r="F8" s="171"/>
      <c r="G8" s="171"/>
    </row>
    <row r="9" s="118" customFormat="1" customHeight="1" spans="1:7">
      <c r="A9" s="66" t="s">
        <v>645</v>
      </c>
      <c r="B9" s="67">
        <v>24</v>
      </c>
      <c r="C9" s="172"/>
      <c r="D9" s="172">
        <v>48</v>
      </c>
      <c r="E9" s="67">
        <v>102</v>
      </c>
      <c r="F9" s="171">
        <f>E9/D9*100</f>
        <v>212.5</v>
      </c>
      <c r="G9" s="171"/>
    </row>
    <row r="10" s="118" customFormat="1" customHeight="1" spans="1:7">
      <c r="A10" s="66" t="s">
        <v>646</v>
      </c>
      <c r="B10" s="67">
        <v>0</v>
      </c>
      <c r="C10" s="172"/>
      <c r="D10" s="172"/>
      <c r="E10" s="67">
        <v>0</v>
      </c>
      <c r="F10" s="171"/>
      <c r="G10" s="171"/>
    </row>
    <row r="11" s="118" customFormat="1" customHeight="1" spans="1:7">
      <c r="A11" s="66" t="s">
        <v>647</v>
      </c>
      <c r="B11" s="67"/>
      <c r="C11" s="172"/>
      <c r="D11" s="172"/>
      <c r="E11" s="67">
        <v>0</v>
      </c>
      <c r="F11" s="171"/>
      <c r="G11" s="171"/>
    </row>
    <row r="12" s="118" customFormat="1" customHeight="1" spans="1:7">
      <c r="A12" s="66" t="s">
        <v>648</v>
      </c>
      <c r="B12" s="67">
        <v>0</v>
      </c>
      <c r="C12" s="172"/>
      <c r="D12" s="172"/>
      <c r="E12" s="67">
        <v>0</v>
      </c>
      <c r="F12" s="171"/>
      <c r="G12" s="171"/>
    </row>
    <row r="13" s="118" customFormat="1" customHeight="1" spans="1:7">
      <c r="A13" s="66" t="s">
        <v>649</v>
      </c>
      <c r="B13" s="67">
        <v>0</v>
      </c>
      <c r="C13" s="172"/>
      <c r="D13" s="172"/>
      <c r="E13" s="67">
        <v>30</v>
      </c>
      <c r="F13" s="171"/>
      <c r="G13" s="171"/>
    </row>
    <row r="14" s="118" customFormat="1" hidden="1" spans="1:7">
      <c r="A14" s="73" t="s">
        <v>305</v>
      </c>
      <c r="B14" s="67">
        <f>B15+B19</f>
        <v>0</v>
      </c>
      <c r="C14" s="172"/>
      <c r="D14" s="172"/>
      <c r="E14" s="67">
        <f>E15+E19</f>
        <v>0</v>
      </c>
      <c r="F14" s="171" t="e">
        <f t="shared" ref="F12:F72" si="0">E14/D14*100</f>
        <v>#DIV/0!</v>
      </c>
      <c r="G14" s="171" t="e">
        <f t="shared" ref="G12:G71" si="1">(E14/B14-1)*100</f>
        <v>#DIV/0!</v>
      </c>
    </row>
    <row r="15" s="118" customFormat="1" ht="1" hidden="1" customHeight="1" spans="1:7">
      <c r="A15" s="73" t="s">
        <v>650</v>
      </c>
      <c r="B15" s="67">
        <f>SUM(B16:B18)</f>
        <v>0</v>
      </c>
      <c r="C15" s="172"/>
      <c r="D15" s="172"/>
      <c r="E15" s="67">
        <f>SUM(E16:E18)</f>
        <v>0</v>
      </c>
      <c r="F15" s="171" t="e">
        <f t="shared" si="0"/>
        <v>#DIV/0!</v>
      </c>
      <c r="G15" s="171" t="e">
        <f t="shared" si="1"/>
        <v>#DIV/0!</v>
      </c>
    </row>
    <row r="16" s="118" customFormat="1" hidden="1" spans="1:7">
      <c r="A16" s="66" t="s">
        <v>651</v>
      </c>
      <c r="B16" s="67">
        <v>0</v>
      </c>
      <c r="C16" s="172"/>
      <c r="D16" s="172"/>
      <c r="E16" s="67">
        <v>0</v>
      </c>
      <c r="F16" s="171" t="e">
        <f t="shared" si="0"/>
        <v>#DIV/0!</v>
      </c>
      <c r="G16" s="171" t="e">
        <f t="shared" si="1"/>
        <v>#DIV/0!</v>
      </c>
    </row>
    <row r="17" s="118" customFormat="1" ht="11" hidden="1" customHeight="1" spans="1:7">
      <c r="A17" s="66" t="s">
        <v>652</v>
      </c>
      <c r="B17" s="67">
        <v>0</v>
      </c>
      <c r="C17" s="172"/>
      <c r="D17" s="172"/>
      <c r="E17" s="67">
        <v>0</v>
      </c>
      <c r="F17" s="171" t="e">
        <f t="shared" si="0"/>
        <v>#DIV/0!</v>
      </c>
      <c r="G17" s="171" t="e">
        <f t="shared" si="1"/>
        <v>#DIV/0!</v>
      </c>
    </row>
    <row r="18" s="118" customFormat="1" ht="7" hidden="1" customHeight="1" spans="1:7">
      <c r="A18" s="66" t="s">
        <v>653</v>
      </c>
      <c r="B18" s="67">
        <v>0</v>
      </c>
      <c r="C18" s="172"/>
      <c r="D18" s="172"/>
      <c r="E18" s="67">
        <v>0</v>
      </c>
      <c r="F18" s="171" t="e">
        <f t="shared" si="0"/>
        <v>#DIV/0!</v>
      </c>
      <c r="G18" s="171" t="e">
        <f t="shared" si="1"/>
        <v>#DIV/0!</v>
      </c>
    </row>
    <row r="19" s="118" customFormat="1" hidden="1" spans="1:7">
      <c r="A19" s="73" t="s">
        <v>654</v>
      </c>
      <c r="B19" s="67">
        <f>SUM(B20:B22)</f>
        <v>0</v>
      </c>
      <c r="C19" s="172"/>
      <c r="D19" s="172"/>
      <c r="E19" s="67">
        <f>SUM(E20:E22)</f>
        <v>0</v>
      </c>
      <c r="F19" s="171" t="e">
        <f t="shared" si="0"/>
        <v>#DIV/0!</v>
      </c>
      <c r="G19" s="171" t="e">
        <f t="shared" si="1"/>
        <v>#DIV/0!</v>
      </c>
    </row>
    <row r="20" s="118" customFormat="1" hidden="1" spans="1:7">
      <c r="A20" s="66" t="s">
        <v>651</v>
      </c>
      <c r="B20" s="67">
        <v>0</v>
      </c>
      <c r="C20" s="172"/>
      <c r="D20" s="172"/>
      <c r="E20" s="67">
        <v>0</v>
      </c>
      <c r="F20" s="171" t="e">
        <f t="shared" si="0"/>
        <v>#DIV/0!</v>
      </c>
      <c r="G20" s="171" t="e">
        <f t="shared" si="1"/>
        <v>#DIV/0!</v>
      </c>
    </row>
    <row r="21" s="118" customFormat="1" hidden="1" spans="1:7">
      <c r="A21" s="66" t="s">
        <v>652</v>
      </c>
      <c r="B21" s="67">
        <v>0</v>
      </c>
      <c r="C21" s="172"/>
      <c r="D21" s="172"/>
      <c r="E21" s="67">
        <v>0</v>
      </c>
      <c r="F21" s="171" t="e">
        <f t="shared" si="0"/>
        <v>#DIV/0!</v>
      </c>
      <c r="G21" s="171" t="e">
        <f t="shared" si="1"/>
        <v>#DIV/0!</v>
      </c>
    </row>
    <row r="22" s="118" customFormat="1" ht="1" hidden="1" customHeight="1" spans="1:7">
      <c r="A22" s="66" t="s">
        <v>655</v>
      </c>
      <c r="B22" s="67">
        <v>0</v>
      </c>
      <c r="C22" s="172"/>
      <c r="D22" s="172"/>
      <c r="E22" s="67">
        <v>0</v>
      </c>
      <c r="F22" s="171" t="e">
        <f t="shared" si="0"/>
        <v>#DIV/0!</v>
      </c>
      <c r="G22" s="171" t="e">
        <f t="shared" si="1"/>
        <v>#DIV/0!</v>
      </c>
    </row>
    <row r="23" s="118" customFormat="1" ht="12" hidden="1" customHeight="1" spans="1:7">
      <c r="A23" s="73" t="s">
        <v>421</v>
      </c>
      <c r="B23" s="67">
        <f>SUM(B24,B29)</f>
        <v>0</v>
      </c>
      <c r="C23" s="172"/>
      <c r="D23" s="172"/>
      <c r="E23" s="67">
        <f>SUM(E24,E29)</f>
        <v>0</v>
      </c>
      <c r="F23" s="171" t="e">
        <f t="shared" si="0"/>
        <v>#DIV/0!</v>
      </c>
      <c r="G23" s="171" t="e">
        <f t="shared" si="1"/>
        <v>#DIV/0!</v>
      </c>
    </row>
    <row r="24" ht="7" hidden="1" customHeight="1" spans="1:7">
      <c r="A24" s="73" t="s">
        <v>656</v>
      </c>
      <c r="B24" s="67">
        <f>SUM(B25:B28)</f>
        <v>0</v>
      </c>
      <c r="C24" s="172"/>
      <c r="D24" s="172"/>
      <c r="E24" s="67">
        <f>SUM(E25:E28)</f>
        <v>0</v>
      </c>
      <c r="F24" s="171" t="e">
        <f t="shared" si="0"/>
        <v>#DIV/0!</v>
      </c>
      <c r="G24" s="171" t="e">
        <f t="shared" si="1"/>
        <v>#DIV/0!</v>
      </c>
    </row>
    <row r="25" ht="10" hidden="1" customHeight="1" spans="1:7">
      <c r="A25" s="66" t="s">
        <v>657</v>
      </c>
      <c r="B25" s="67">
        <v>0</v>
      </c>
      <c r="C25" s="172"/>
      <c r="D25" s="172"/>
      <c r="E25" s="67">
        <v>0</v>
      </c>
      <c r="F25" s="171" t="e">
        <f t="shared" si="0"/>
        <v>#DIV/0!</v>
      </c>
      <c r="G25" s="171" t="e">
        <f t="shared" si="1"/>
        <v>#DIV/0!</v>
      </c>
    </row>
    <row r="26" ht="7" hidden="1" customHeight="1" spans="1:7">
      <c r="A26" s="66" t="s">
        <v>658</v>
      </c>
      <c r="B26" s="67">
        <v>0</v>
      </c>
      <c r="C26" s="172"/>
      <c r="D26" s="172"/>
      <c r="E26" s="67">
        <v>0</v>
      </c>
      <c r="F26" s="171" t="e">
        <f t="shared" si="0"/>
        <v>#DIV/0!</v>
      </c>
      <c r="G26" s="171" t="e">
        <f t="shared" si="1"/>
        <v>#DIV/0!</v>
      </c>
    </row>
    <row r="27" ht="6" hidden="1" customHeight="1" spans="1:7">
      <c r="A27" s="66" t="s">
        <v>659</v>
      </c>
      <c r="B27" s="67">
        <v>0</v>
      </c>
      <c r="C27" s="172"/>
      <c r="D27" s="172"/>
      <c r="E27" s="67">
        <v>0</v>
      </c>
      <c r="F27" s="171" t="e">
        <f t="shared" si="0"/>
        <v>#DIV/0!</v>
      </c>
      <c r="G27" s="171" t="e">
        <f t="shared" si="1"/>
        <v>#DIV/0!</v>
      </c>
    </row>
    <row r="28" ht="7" hidden="1" customHeight="1" spans="1:7">
      <c r="A28" s="66" t="s">
        <v>660</v>
      </c>
      <c r="B28" s="67">
        <v>0</v>
      </c>
      <c r="C28" s="172"/>
      <c r="D28" s="172"/>
      <c r="E28" s="67">
        <v>0</v>
      </c>
      <c r="F28" s="171" t="e">
        <f t="shared" si="0"/>
        <v>#DIV/0!</v>
      </c>
      <c r="G28" s="171" t="e">
        <f t="shared" si="1"/>
        <v>#DIV/0!</v>
      </c>
    </row>
    <row r="29" ht="27" hidden="1" customHeight="1" spans="1:7">
      <c r="A29" s="73" t="s">
        <v>661</v>
      </c>
      <c r="B29" s="67">
        <f>SUM(B30:B33)</f>
        <v>0</v>
      </c>
      <c r="C29" s="172"/>
      <c r="D29" s="172"/>
      <c r="E29" s="67">
        <f>SUM(E30:E33)</f>
        <v>0</v>
      </c>
      <c r="F29" s="171" t="e">
        <f t="shared" si="0"/>
        <v>#DIV/0!</v>
      </c>
      <c r="G29" s="171" t="e">
        <f t="shared" si="1"/>
        <v>#DIV/0!</v>
      </c>
    </row>
    <row r="30" ht="12" hidden="1" customHeight="1" spans="1:7">
      <c r="A30" s="66" t="s">
        <v>662</v>
      </c>
      <c r="B30" s="67">
        <v>0</v>
      </c>
      <c r="C30" s="172"/>
      <c r="D30" s="172"/>
      <c r="E30" s="67">
        <v>0</v>
      </c>
      <c r="F30" s="171" t="e">
        <f t="shared" si="0"/>
        <v>#DIV/0!</v>
      </c>
      <c r="G30" s="171" t="e">
        <f t="shared" si="1"/>
        <v>#DIV/0!</v>
      </c>
    </row>
    <row r="31" ht="27" hidden="1" customHeight="1" spans="1:7">
      <c r="A31" s="66" t="s">
        <v>663</v>
      </c>
      <c r="B31" s="67">
        <v>0</v>
      </c>
      <c r="C31" s="172"/>
      <c r="D31" s="172"/>
      <c r="E31" s="67">
        <v>0</v>
      </c>
      <c r="F31" s="171" t="e">
        <f t="shared" si="0"/>
        <v>#DIV/0!</v>
      </c>
      <c r="G31" s="171" t="e">
        <f t="shared" si="1"/>
        <v>#DIV/0!</v>
      </c>
    </row>
    <row r="32" ht="28" hidden="1" customHeight="1" spans="1:7">
      <c r="A32" s="66" t="s">
        <v>664</v>
      </c>
      <c r="B32" s="67">
        <v>0</v>
      </c>
      <c r="C32" s="172"/>
      <c r="D32" s="172"/>
      <c r="E32" s="67">
        <v>0</v>
      </c>
      <c r="F32" s="171" t="e">
        <f t="shared" si="0"/>
        <v>#DIV/0!</v>
      </c>
      <c r="G32" s="171" t="e">
        <f t="shared" si="1"/>
        <v>#DIV/0!</v>
      </c>
    </row>
    <row r="33" ht="1" hidden="1" customHeight="1" spans="1:7">
      <c r="A33" s="66" t="s">
        <v>665</v>
      </c>
      <c r="B33" s="67">
        <v>0</v>
      </c>
      <c r="C33" s="172"/>
      <c r="D33" s="172"/>
      <c r="E33" s="67">
        <v>0</v>
      </c>
      <c r="F33" s="171" t="e">
        <f t="shared" si="0"/>
        <v>#DIV/0!</v>
      </c>
      <c r="G33" s="171" t="e">
        <f t="shared" si="1"/>
        <v>#DIV/0!</v>
      </c>
    </row>
    <row r="34" spans="1:7">
      <c r="A34" s="73" t="s">
        <v>429</v>
      </c>
      <c r="B34" s="67">
        <f>SUM(B35,B51,B55:B56,B62,B66)</f>
        <v>25856</v>
      </c>
      <c r="C34" s="67">
        <f>SUM(C35,C51,C55:C56,C62,C66)</f>
        <v>0</v>
      </c>
      <c r="D34" s="67">
        <f>SUM(D35,D51,D55:D56,D62,D66)</f>
        <v>35607.08</v>
      </c>
      <c r="E34" s="170">
        <f>SUM(E35,E51,E55:E56,E62,E66)</f>
        <v>14298</v>
      </c>
      <c r="F34" s="171">
        <f t="shared" si="0"/>
        <v>40.1549354791238</v>
      </c>
      <c r="G34" s="171">
        <f t="shared" si="1"/>
        <v>-44.7014232673267</v>
      </c>
    </row>
    <row r="35" spans="1:7">
      <c r="A35" s="73" t="s">
        <v>666</v>
      </c>
      <c r="B35" s="67">
        <f>SUM(B36:B47)</f>
        <v>25587</v>
      </c>
      <c r="C35" s="67"/>
      <c r="D35" s="67">
        <f>SUM(D36:D47)</f>
        <v>35607.08</v>
      </c>
      <c r="E35" s="170">
        <f>SUM(E36:E47)</f>
        <v>13376</v>
      </c>
      <c r="F35" s="171">
        <f t="shared" si="0"/>
        <v>37.5655628038019</v>
      </c>
      <c r="G35" s="171">
        <f t="shared" si="1"/>
        <v>-47.7234533161371</v>
      </c>
    </row>
    <row r="36" spans="1:7">
      <c r="A36" s="66" t="s">
        <v>667</v>
      </c>
      <c r="B36" s="67">
        <v>24000</v>
      </c>
      <c r="C36" s="172"/>
      <c r="D36" s="172">
        <v>31141</v>
      </c>
      <c r="E36" s="67">
        <v>12952</v>
      </c>
      <c r="F36" s="171">
        <f t="shared" si="0"/>
        <v>41.591471051026</v>
      </c>
      <c r="G36" s="171"/>
    </row>
    <row r="37" spans="1:7">
      <c r="A37" s="66" t="s">
        <v>668</v>
      </c>
      <c r="B37" s="67">
        <v>0</v>
      </c>
      <c r="C37" s="172"/>
      <c r="D37" s="172"/>
      <c r="E37" s="67">
        <v>0</v>
      </c>
      <c r="F37" s="171"/>
      <c r="G37" s="171"/>
    </row>
    <row r="38" spans="1:7">
      <c r="A38" s="66" t="s">
        <v>669</v>
      </c>
      <c r="B38" s="67">
        <v>1587</v>
      </c>
      <c r="C38" s="172"/>
      <c r="D38" s="172">
        <v>1533</v>
      </c>
      <c r="E38" s="67">
        <v>195</v>
      </c>
      <c r="F38" s="171">
        <f t="shared" si="0"/>
        <v>12.720156555773</v>
      </c>
      <c r="G38" s="171">
        <f t="shared" si="1"/>
        <v>-87.7126654064272</v>
      </c>
    </row>
    <row r="39" spans="1:7">
      <c r="A39" s="66" t="s">
        <v>670</v>
      </c>
      <c r="B39" s="67">
        <v>0</v>
      </c>
      <c r="C39" s="172"/>
      <c r="D39" s="172"/>
      <c r="E39" s="67">
        <v>0</v>
      </c>
      <c r="F39" s="171"/>
      <c r="G39" s="171"/>
    </row>
    <row r="40" spans="1:7">
      <c r="A40" s="66" t="s">
        <v>671</v>
      </c>
      <c r="B40" s="67">
        <v>0</v>
      </c>
      <c r="C40" s="172"/>
      <c r="D40" s="172">
        <v>738.08</v>
      </c>
      <c r="E40" s="67">
        <v>229</v>
      </c>
      <c r="F40" s="171">
        <f t="shared" si="0"/>
        <v>31.0264469976154</v>
      </c>
      <c r="G40" s="171" t="e">
        <f t="shared" si="1"/>
        <v>#DIV/0!</v>
      </c>
    </row>
    <row r="41" spans="1:7">
      <c r="A41" s="66" t="s">
        <v>672</v>
      </c>
      <c r="B41" s="67">
        <v>0</v>
      </c>
      <c r="C41" s="172"/>
      <c r="D41" s="172"/>
      <c r="E41" s="67">
        <v>0</v>
      </c>
      <c r="F41" s="171"/>
      <c r="G41" s="171"/>
    </row>
    <row r="42" spans="1:7">
      <c r="A42" s="66" t="s">
        <v>673</v>
      </c>
      <c r="B42" s="67">
        <v>0</v>
      </c>
      <c r="C42" s="172"/>
      <c r="D42" s="172"/>
      <c r="E42" s="67">
        <v>0</v>
      </c>
      <c r="F42" s="171"/>
      <c r="G42" s="171"/>
    </row>
    <row r="43" spans="1:7">
      <c r="A43" s="66" t="s">
        <v>674</v>
      </c>
      <c r="B43" s="67">
        <v>0</v>
      </c>
      <c r="C43" s="172"/>
      <c r="D43" s="172"/>
      <c r="E43" s="67">
        <v>0</v>
      </c>
      <c r="F43" s="171"/>
      <c r="G43" s="171"/>
    </row>
    <row r="44" spans="1:7">
      <c r="A44" s="66" t="s">
        <v>675</v>
      </c>
      <c r="B44" s="67">
        <v>0</v>
      </c>
      <c r="C44" s="172">
        <v>2195</v>
      </c>
      <c r="D44" s="172">
        <v>2195</v>
      </c>
      <c r="E44" s="67">
        <v>0</v>
      </c>
      <c r="F44" s="171">
        <f t="shared" si="0"/>
        <v>0</v>
      </c>
      <c r="G44" s="171"/>
    </row>
    <row r="45" spans="1:7">
      <c r="A45" s="66" t="s">
        <v>676</v>
      </c>
      <c r="B45" s="67">
        <v>0</v>
      </c>
      <c r="C45" s="172"/>
      <c r="D45" s="172"/>
      <c r="E45" s="67">
        <v>0</v>
      </c>
      <c r="F45" s="171"/>
      <c r="G45" s="171"/>
    </row>
    <row r="46" spans="1:7">
      <c r="A46" s="66" t="s">
        <v>500</v>
      </c>
      <c r="B46" s="67">
        <v>0</v>
      </c>
      <c r="C46" s="172"/>
      <c r="D46" s="172"/>
      <c r="E46" s="67">
        <v>0</v>
      </c>
      <c r="F46" s="171"/>
      <c r="G46" s="171"/>
    </row>
    <row r="47" spans="1:7">
      <c r="A47" s="66" t="s">
        <v>677</v>
      </c>
      <c r="B47" s="67">
        <v>0</v>
      </c>
      <c r="C47" s="172"/>
      <c r="D47" s="172"/>
      <c r="E47" s="67">
        <v>0</v>
      </c>
      <c r="F47" s="171"/>
      <c r="G47" s="171"/>
    </row>
    <row r="48" spans="1:7">
      <c r="A48" s="66" t="s">
        <v>678</v>
      </c>
      <c r="B48" s="67"/>
      <c r="C48" s="172"/>
      <c r="D48" s="172"/>
      <c r="E48" s="67">
        <v>0</v>
      </c>
      <c r="F48" s="171"/>
      <c r="G48" s="171"/>
    </row>
    <row r="49" spans="1:7">
      <c r="A49" s="66" t="s">
        <v>679</v>
      </c>
      <c r="B49" s="67"/>
      <c r="C49" s="172"/>
      <c r="D49" s="172"/>
      <c r="E49" s="67">
        <v>0</v>
      </c>
      <c r="F49" s="171"/>
      <c r="G49" s="171"/>
    </row>
    <row r="50" spans="1:7">
      <c r="A50" s="66" t="s">
        <v>680</v>
      </c>
      <c r="B50" s="67"/>
      <c r="C50" s="172"/>
      <c r="D50" s="172"/>
      <c r="E50" s="67">
        <v>0</v>
      </c>
      <c r="F50" s="171"/>
      <c r="G50" s="171"/>
    </row>
    <row r="51" spans="1:7">
      <c r="A51" s="73" t="s">
        <v>681</v>
      </c>
      <c r="B51" s="67">
        <f>SUM(B52:B54)</f>
        <v>0</v>
      </c>
      <c r="C51" s="172"/>
      <c r="D51" s="172"/>
      <c r="E51" s="170">
        <f>SUM(E52:E54)</f>
        <v>0</v>
      </c>
      <c r="F51" s="171"/>
      <c r="G51" s="171"/>
    </row>
    <row r="52" spans="1:7">
      <c r="A52" s="66" t="s">
        <v>667</v>
      </c>
      <c r="B52" s="67">
        <v>0</v>
      </c>
      <c r="C52" s="172"/>
      <c r="D52" s="172"/>
      <c r="E52" s="67">
        <v>0</v>
      </c>
      <c r="F52" s="171"/>
      <c r="G52" s="171"/>
    </row>
    <row r="53" spans="1:7">
      <c r="A53" s="66" t="s">
        <v>668</v>
      </c>
      <c r="B53" s="67">
        <v>0</v>
      </c>
      <c r="C53" s="172"/>
      <c r="D53" s="172"/>
      <c r="E53" s="67">
        <v>0</v>
      </c>
      <c r="F53" s="171"/>
      <c r="G53" s="171"/>
    </row>
    <row r="54" spans="1:7">
      <c r="A54" s="66" t="s">
        <v>682</v>
      </c>
      <c r="B54" s="67">
        <v>0</v>
      </c>
      <c r="C54" s="172"/>
      <c r="D54" s="172"/>
      <c r="E54" s="67">
        <v>0</v>
      </c>
      <c r="F54" s="171"/>
      <c r="G54" s="171"/>
    </row>
    <row r="55" spans="1:7">
      <c r="A55" s="73" t="s">
        <v>683</v>
      </c>
      <c r="B55" s="67">
        <v>0</v>
      </c>
      <c r="C55" s="172"/>
      <c r="D55" s="172"/>
      <c r="E55" s="170">
        <v>0</v>
      </c>
      <c r="F55" s="171"/>
      <c r="G55" s="171"/>
    </row>
    <row r="56" spans="1:7">
      <c r="A56" s="73" t="s">
        <v>684</v>
      </c>
      <c r="B56" s="67">
        <f>SUM(B57:B61)</f>
        <v>269</v>
      </c>
      <c r="C56" s="172"/>
      <c r="D56" s="172"/>
      <c r="E56" s="170">
        <f>SUM(E57:E61)</f>
        <v>922</v>
      </c>
      <c r="F56" s="171"/>
      <c r="G56" s="171">
        <f>(E56/B56-1)*100</f>
        <v>242.75092936803</v>
      </c>
    </row>
    <row r="57" spans="1:7">
      <c r="A57" s="66" t="s">
        <v>685</v>
      </c>
      <c r="B57" s="67">
        <v>51</v>
      </c>
      <c r="C57" s="172"/>
      <c r="D57" s="172">
        <v>905.92</v>
      </c>
      <c r="E57" s="67">
        <v>700</v>
      </c>
      <c r="F57" s="171">
        <f>E57/D57*100</f>
        <v>77.2695160720593</v>
      </c>
      <c r="G57" s="171"/>
    </row>
    <row r="58" spans="1:7">
      <c r="A58" s="66" t="s">
        <v>686</v>
      </c>
      <c r="B58" s="67">
        <v>218</v>
      </c>
      <c r="C58" s="172"/>
      <c r="D58" s="172">
        <v>350</v>
      </c>
      <c r="E58" s="67">
        <v>190</v>
      </c>
      <c r="F58" s="171">
        <f>E58/D58*100</f>
        <v>54.2857142857143</v>
      </c>
      <c r="G58" s="171">
        <f>(E58/B58-1)*100</f>
        <v>-12.8440366972477</v>
      </c>
    </row>
    <row r="59" spans="1:7">
      <c r="A59" s="66" t="s">
        <v>687</v>
      </c>
      <c r="B59" s="67">
        <v>0</v>
      </c>
      <c r="C59" s="172"/>
      <c r="D59" s="172"/>
      <c r="E59" s="67">
        <v>0</v>
      </c>
      <c r="F59" s="171"/>
      <c r="G59" s="171"/>
    </row>
    <row r="60" spans="1:7">
      <c r="A60" s="66" t="s">
        <v>688</v>
      </c>
      <c r="B60" s="67">
        <v>0</v>
      </c>
      <c r="C60" s="172"/>
      <c r="D60" s="172"/>
      <c r="E60" s="67">
        <v>0</v>
      </c>
      <c r="F60" s="171"/>
      <c r="G60" s="171"/>
    </row>
    <row r="61" spans="1:7">
      <c r="A61" s="66" t="s">
        <v>689</v>
      </c>
      <c r="B61" s="67">
        <v>0</v>
      </c>
      <c r="C61" s="172"/>
      <c r="D61" s="172">
        <v>115.2</v>
      </c>
      <c r="E61" s="67">
        <v>32</v>
      </c>
      <c r="F61" s="171">
        <f>E61/D61*100</f>
        <v>27.7777777777778</v>
      </c>
      <c r="G61" s="171" t="e">
        <f>(E61/B61-1)*100</f>
        <v>#DIV/0!</v>
      </c>
    </row>
    <row r="62" spans="1:7">
      <c r="A62" s="73" t="s">
        <v>690</v>
      </c>
      <c r="B62" s="67">
        <f>SUM(B63:B65)</f>
        <v>0</v>
      </c>
      <c r="C62" s="172"/>
      <c r="D62" s="172"/>
      <c r="E62" s="170">
        <f>SUM(E63:E65)</f>
        <v>0</v>
      </c>
      <c r="F62" s="171"/>
      <c r="G62" s="171"/>
    </row>
    <row r="63" spans="1:7">
      <c r="A63" s="66" t="s">
        <v>691</v>
      </c>
      <c r="B63" s="67">
        <v>0</v>
      </c>
      <c r="C63" s="172"/>
      <c r="D63" s="172"/>
      <c r="E63" s="67">
        <v>0</v>
      </c>
      <c r="F63" s="171"/>
      <c r="G63" s="171"/>
    </row>
    <row r="64" spans="1:7">
      <c r="A64" s="66" t="s">
        <v>692</v>
      </c>
      <c r="B64" s="67">
        <v>0</v>
      </c>
      <c r="C64" s="172"/>
      <c r="D64" s="172"/>
      <c r="E64" s="67">
        <v>0</v>
      </c>
      <c r="F64" s="171"/>
      <c r="G64" s="171"/>
    </row>
    <row r="65" spans="1:7">
      <c r="A65" s="66" t="s">
        <v>693</v>
      </c>
      <c r="B65" s="67">
        <v>0</v>
      </c>
      <c r="C65" s="172"/>
      <c r="D65" s="172"/>
      <c r="E65" s="67">
        <v>0</v>
      </c>
      <c r="F65" s="171"/>
      <c r="G65" s="171"/>
    </row>
    <row r="66" spans="1:7">
      <c r="A66" s="73" t="s">
        <v>694</v>
      </c>
      <c r="B66" s="67">
        <f>SUM(B67:B69)</f>
        <v>0</v>
      </c>
      <c r="C66" s="172"/>
      <c r="D66" s="172"/>
      <c r="E66" s="67">
        <f>SUM(E67:E69)</f>
        <v>0</v>
      </c>
      <c r="F66" s="171"/>
      <c r="G66" s="171"/>
    </row>
    <row r="67" spans="1:7">
      <c r="A67" s="66" t="s">
        <v>695</v>
      </c>
      <c r="B67" s="67">
        <v>0</v>
      </c>
      <c r="C67" s="172"/>
      <c r="D67" s="172"/>
      <c r="E67" s="67">
        <v>0</v>
      </c>
      <c r="F67" s="171"/>
      <c r="G67" s="171"/>
    </row>
    <row r="68" customHeight="1" spans="1:7">
      <c r="A68" s="66" t="s">
        <v>696</v>
      </c>
      <c r="B68" s="67">
        <v>0</v>
      </c>
      <c r="C68" s="172"/>
      <c r="D68" s="172"/>
      <c r="E68" s="67">
        <v>0</v>
      </c>
      <c r="F68" s="171"/>
      <c r="G68" s="171"/>
    </row>
    <row r="69" ht="13" customHeight="1" spans="1:7">
      <c r="A69" s="66" t="s">
        <v>697</v>
      </c>
      <c r="B69" s="67">
        <v>0</v>
      </c>
      <c r="C69" s="172"/>
      <c r="D69" s="172"/>
      <c r="E69" s="67">
        <v>0</v>
      </c>
      <c r="F69" s="171"/>
      <c r="G69" s="171"/>
    </row>
    <row r="70" hidden="1" spans="1:7">
      <c r="A70" s="73" t="s">
        <v>441</v>
      </c>
      <c r="B70" s="67">
        <f>SUM(B71,B76,B81)</f>
        <v>0</v>
      </c>
      <c r="C70" s="172"/>
      <c r="D70" s="172"/>
      <c r="E70" s="67">
        <f>SUM(E71,E76,E81)</f>
        <v>0</v>
      </c>
      <c r="F70" s="171" t="e">
        <f t="shared" ref="F70:F75" si="2">E70/D70*100</f>
        <v>#DIV/0!</v>
      </c>
      <c r="G70" s="171" t="e">
        <f>(E70/B70-1)*100</f>
        <v>#DIV/0!</v>
      </c>
    </row>
    <row r="71" ht="15" hidden="1" customHeight="1" spans="1:7">
      <c r="A71" s="73" t="s">
        <v>698</v>
      </c>
      <c r="B71" s="67">
        <f>SUM(B72:B75)</f>
        <v>0</v>
      </c>
      <c r="C71" s="172"/>
      <c r="D71" s="172"/>
      <c r="E71" s="67">
        <f>SUM(E72:E75)</f>
        <v>0</v>
      </c>
      <c r="F71" s="171" t="e">
        <f t="shared" si="2"/>
        <v>#DIV/0!</v>
      </c>
      <c r="G71" s="171" t="e">
        <f>(E71/B71-1)*100</f>
        <v>#DIV/0!</v>
      </c>
    </row>
    <row r="72" hidden="1" spans="1:7">
      <c r="A72" s="66" t="s">
        <v>652</v>
      </c>
      <c r="B72" s="67">
        <v>0</v>
      </c>
      <c r="C72" s="172"/>
      <c r="D72" s="172"/>
      <c r="E72" s="67">
        <v>0</v>
      </c>
      <c r="F72" s="171" t="e">
        <f t="shared" si="2"/>
        <v>#DIV/0!</v>
      </c>
      <c r="G72" s="171" t="e">
        <f>(E72/B72-1)*100</f>
        <v>#DIV/0!</v>
      </c>
    </row>
    <row r="73" ht="12" hidden="1" customHeight="1" spans="1:7">
      <c r="A73" s="66" t="s">
        <v>699</v>
      </c>
      <c r="B73" s="67">
        <v>0</v>
      </c>
      <c r="C73" s="172"/>
      <c r="D73" s="172"/>
      <c r="E73" s="67">
        <v>0</v>
      </c>
      <c r="F73" s="171" t="e">
        <f t="shared" si="2"/>
        <v>#DIV/0!</v>
      </c>
      <c r="G73" s="171" t="e">
        <f>(E73/B73-1)*100</f>
        <v>#DIV/0!</v>
      </c>
    </row>
    <row r="74" ht="10" hidden="1" customHeight="1" spans="1:7">
      <c r="A74" s="66" t="s">
        <v>700</v>
      </c>
      <c r="B74" s="67">
        <v>0</v>
      </c>
      <c r="C74" s="172"/>
      <c r="D74" s="172"/>
      <c r="E74" s="67">
        <v>0</v>
      </c>
      <c r="F74" s="171" t="e">
        <f t="shared" si="2"/>
        <v>#DIV/0!</v>
      </c>
      <c r="G74" s="171" t="e">
        <f>(E74/B74-1)*100</f>
        <v>#DIV/0!</v>
      </c>
    </row>
    <row r="75" ht="13" hidden="1" customHeight="1" spans="1:7">
      <c r="A75" s="66" t="s">
        <v>701</v>
      </c>
      <c r="B75" s="67">
        <v>0</v>
      </c>
      <c r="C75" s="172"/>
      <c r="D75" s="172"/>
      <c r="E75" s="67">
        <v>0</v>
      </c>
      <c r="F75" s="171" t="e">
        <f t="shared" si="2"/>
        <v>#DIV/0!</v>
      </c>
      <c r="G75" s="171" t="e">
        <f t="shared" ref="G75:G138" si="3">(E75/B75-1)*100</f>
        <v>#DIV/0!</v>
      </c>
    </row>
    <row r="76" ht="14" hidden="1" customHeight="1" spans="1:7">
      <c r="A76" s="73" t="s">
        <v>702</v>
      </c>
      <c r="B76" s="67">
        <f>SUM(B77:B80)</f>
        <v>0</v>
      </c>
      <c r="C76" s="172"/>
      <c r="D76" s="172"/>
      <c r="E76" s="67">
        <f>SUM(E77:E80)</f>
        <v>0</v>
      </c>
      <c r="F76" s="171" t="e">
        <f t="shared" ref="F76:F139" si="4">E76/D76*100</f>
        <v>#DIV/0!</v>
      </c>
      <c r="G76" s="171" t="e">
        <f t="shared" si="3"/>
        <v>#DIV/0!</v>
      </c>
    </row>
    <row r="77" hidden="1" spans="1:7">
      <c r="A77" s="66" t="s">
        <v>652</v>
      </c>
      <c r="B77" s="67">
        <v>0</v>
      </c>
      <c r="C77" s="172"/>
      <c r="D77" s="172"/>
      <c r="E77" s="67">
        <v>0</v>
      </c>
      <c r="F77" s="171" t="e">
        <f t="shared" si="4"/>
        <v>#DIV/0!</v>
      </c>
      <c r="G77" s="171" t="e">
        <f t="shared" si="3"/>
        <v>#DIV/0!</v>
      </c>
    </row>
    <row r="78" ht="12" hidden="1" customHeight="1" spans="1:7">
      <c r="A78" s="66" t="s">
        <v>699</v>
      </c>
      <c r="B78" s="67">
        <v>0</v>
      </c>
      <c r="C78" s="172"/>
      <c r="D78" s="172"/>
      <c r="E78" s="67">
        <v>0</v>
      </c>
      <c r="F78" s="171" t="e">
        <f t="shared" si="4"/>
        <v>#DIV/0!</v>
      </c>
      <c r="G78" s="171" t="e">
        <f t="shared" si="3"/>
        <v>#DIV/0!</v>
      </c>
    </row>
    <row r="79" ht="15" hidden="1" customHeight="1" spans="1:7">
      <c r="A79" s="66" t="s">
        <v>703</v>
      </c>
      <c r="B79" s="67">
        <v>0</v>
      </c>
      <c r="C79" s="172"/>
      <c r="D79" s="172"/>
      <c r="E79" s="67">
        <v>0</v>
      </c>
      <c r="F79" s="171" t="e">
        <f t="shared" si="4"/>
        <v>#DIV/0!</v>
      </c>
      <c r="G79" s="171" t="e">
        <f t="shared" si="3"/>
        <v>#DIV/0!</v>
      </c>
    </row>
    <row r="80" ht="15" hidden="1" customHeight="1" spans="1:7">
      <c r="A80" s="66" t="s">
        <v>704</v>
      </c>
      <c r="B80" s="67">
        <v>0</v>
      </c>
      <c r="C80" s="172"/>
      <c r="D80" s="172"/>
      <c r="E80" s="67">
        <v>0</v>
      </c>
      <c r="F80" s="171" t="e">
        <f t="shared" si="4"/>
        <v>#DIV/0!</v>
      </c>
      <c r="G80" s="171" t="e">
        <f t="shared" si="3"/>
        <v>#DIV/0!</v>
      </c>
    </row>
    <row r="81" ht="12" hidden="1" customHeight="1" spans="1:7">
      <c r="A81" s="73" t="s">
        <v>705</v>
      </c>
      <c r="B81" s="67">
        <f>SUM(B82:B85)</f>
        <v>0</v>
      </c>
      <c r="C81" s="172"/>
      <c r="D81" s="172"/>
      <c r="E81" s="67">
        <f>SUM(E82:E85)</f>
        <v>0</v>
      </c>
      <c r="F81" s="171" t="e">
        <f t="shared" si="4"/>
        <v>#DIV/0!</v>
      </c>
      <c r="G81" s="171" t="e">
        <f t="shared" si="3"/>
        <v>#DIV/0!</v>
      </c>
    </row>
    <row r="82" ht="11" hidden="1" customHeight="1" spans="1:7">
      <c r="A82" s="66" t="s">
        <v>706</v>
      </c>
      <c r="B82" s="67">
        <v>0</v>
      </c>
      <c r="C82" s="172"/>
      <c r="D82" s="172"/>
      <c r="E82" s="67">
        <v>0</v>
      </c>
      <c r="F82" s="171" t="e">
        <f t="shared" si="4"/>
        <v>#DIV/0!</v>
      </c>
      <c r="G82" s="171" t="e">
        <f t="shared" si="3"/>
        <v>#DIV/0!</v>
      </c>
    </row>
    <row r="83" ht="7" hidden="1" customHeight="1" spans="1:7">
      <c r="A83" s="66" t="s">
        <v>707</v>
      </c>
      <c r="B83" s="67">
        <v>0</v>
      </c>
      <c r="C83" s="172"/>
      <c r="D83" s="172"/>
      <c r="E83" s="67">
        <v>0</v>
      </c>
      <c r="F83" s="171" t="e">
        <f t="shared" si="4"/>
        <v>#DIV/0!</v>
      </c>
      <c r="G83" s="171" t="e">
        <f t="shared" si="3"/>
        <v>#DIV/0!</v>
      </c>
    </row>
    <row r="84" ht="9" hidden="1" customHeight="1" spans="1:7">
      <c r="A84" s="66" t="s">
        <v>708</v>
      </c>
      <c r="B84" s="67">
        <v>0</v>
      </c>
      <c r="C84" s="172"/>
      <c r="D84" s="172"/>
      <c r="E84" s="67">
        <v>0</v>
      </c>
      <c r="F84" s="171" t="e">
        <f t="shared" si="4"/>
        <v>#DIV/0!</v>
      </c>
      <c r="G84" s="171" t="e">
        <f t="shared" si="3"/>
        <v>#DIV/0!</v>
      </c>
    </row>
    <row r="85" hidden="1" spans="1:7">
      <c r="A85" s="66" t="s">
        <v>709</v>
      </c>
      <c r="B85" s="67">
        <v>0</v>
      </c>
      <c r="C85" s="172"/>
      <c r="D85" s="172"/>
      <c r="E85" s="67">
        <v>0</v>
      </c>
      <c r="F85" s="171" t="e">
        <f t="shared" si="4"/>
        <v>#DIV/0!</v>
      </c>
      <c r="G85" s="171" t="e">
        <f t="shared" si="3"/>
        <v>#DIV/0!</v>
      </c>
    </row>
    <row r="86" ht="12" hidden="1" customHeight="1" spans="1:7">
      <c r="A86" s="73" t="s">
        <v>455</v>
      </c>
      <c r="B86" s="67">
        <f>SUM(B87,B92,B97,B102,B111,B118)</f>
        <v>0</v>
      </c>
      <c r="C86" s="172"/>
      <c r="D86" s="172"/>
      <c r="E86" s="67">
        <f>SUM(E87,E92,E97,E102,E111,E118)</f>
        <v>0</v>
      </c>
      <c r="F86" s="171" t="e">
        <f t="shared" si="4"/>
        <v>#DIV/0!</v>
      </c>
      <c r="G86" s="171" t="e">
        <f t="shared" si="3"/>
        <v>#DIV/0!</v>
      </c>
    </row>
    <row r="87" ht="9" hidden="1" customHeight="1" spans="1:7">
      <c r="A87" s="73" t="s">
        <v>710</v>
      </c>
      <c r="B87" s="67">
        <f>SUM(B88:B91)</f>
        <v>0</v>
      </c>
      <c r="C87" s="172"/>
      <c r="D87" s="172"/>
      <c r="E87" s="67">
        <f>SUM(E88:E91)</f>
        <v>0</v>
      </c>
      <c r="F87" s="171" t="e">
        <f t="shared" si="4"/>
        <v>#DIV/0!</v>
      </c>
      <c r="G87" s="171" t="e">
        <f t="shared" si="3"/>
        <v>#DIV/0!</v>
      </c>
    </row>
    <row r="88" ht="7" hidden="1" customHeight="1" spans="1:7">
      <c r="A88" s="66" t="s">
        <v>711</v>
      </c>
      <c r="B88" s="67">
        <v>0</v>
      </c>
      <c r="C88" s="172"/>
      <c r="D88" s="172"/>
      <c r="E88" s="67">
        <v>0</v>
      </c>
      <c r="F88" s="171" t="e">
        <f t="shared" si="4"/>
        <v>#DIV/0!</v>
      </c>
      <c r="G88" s="171" t="e">
        <f t="shared" si="3"/>
        <v>#DIV/0!</v>
      </c>
    </row>
    <row r="89" ht="11" hidden="1" customHeight="1" spans="1:7">
      <c r="A89" s="66" t="s">
        <v>712</v>
      </c>
      <c r="B89" s="67">
        <v>0</v>
      </c>
      <c r="C89" s="172"/>
      <c r="D89" s="172"/>
      <c r="E89" s="67">
        <v>0</v>
      </c>
      <c r="F89" s="171" t="e">
        <f t="shared" si="4"/>
        <v>#DIV/0!</v>
      </c>
      <c r="G89" s="171" t="e">
        <f t="shared" si="3"/>
        <v>#DIV/0!</v>
      </c>
    </row>
    <row r="90" ht="12" hidden="1" customHeight="1" spans="1:7">
      <c r="A90" s="66" t="s">
        <v>713</v>
      </c>
      <c r="B90" s="67">
        <v>0</v>
      </c>
      <c r="C90" s="172"/>
      <c r="D90" s="172"/>
      <c r="E90" s="67">
        <v>0</v>
      </c>
      <c r="F90" s="171" t="e">
        <f t="shared" si="4"/>
        <v>#DIV/0!</v>
      </c>
      <c r="G90" s="171" t="e">
        <f t="shared" si="3"/>
        <v>#DIV/0!</v>
      </c>
    </row>
    <row r="91" ht="12" hidden="1" customHeight="1" spans="1:7">
      <c r="A91" s="66" t="s">
        <v>714</v>
      </c>
      <c r="B91" s="67">
        <v>0</v>
      </c>
      <c r="C91" s="172"/>
      <c r="D91" s="172"/>
      <c r="E91" s="67">
        <v>0</v>
      </c>
      <c r="F91" s="171" t="e">
        <f t="shared" si="4"/>
        <v>#DIV/0!</v>
      </c>
      <c r="G91" s="171" t="e">
        <f t="shared" si="3"/>
        <v>#DIV/0!</v>
      </c>
    </row>
    <row r="92" ht="13" hidden="1" customHeight="1" spans="1:7">
      <c r="A92" s="73" t="s">
        <v>715</v>
      </c>
      <c r="B92" s="67">
        <f>SUM(B93:B96)</f>
        <v>0</v>
      </c>
      <c r="C92" s="172"/>
      <c r="D92" s="172"/>
      <c r="E92" s="67">
        <f>SUM(E93:E96)</f>
        <v>0</v>
      </c>
      <c r="F92" s="171" t="e">
        <f t="shared" si="4"/>
        <v>#DIV/0!</v>
      </c>
      <c r="G92" s="171" t="e">
        <f t="shared" si="3"/>
        <v>#DIV/0!</v>
      </c>
    </row>
    <row r="93" ht="11" hidden="1" customHeight="1" spans="1:7">
      <c r="A93" s="66" t="s">
        <v>713</v>
      </c>
      <c r="B93" s="67">
        <v>0</v>
      </c>
      <c r="C93" s="172"/>
      <c r="D93" s="172"/>
      <c r="E93" s="67">
        <v>0</v>
      </c>
      <c r="F93" s="171" t="e">
        <f t="shared" si="4"/>
        <v>#DIV/0!</v>
      </c>
      <c r="G93" s="171" t="e">
        <f t="shared" si="3"/>
        <v>#DIV/0!</v>
      </c>
    </row>
    <row r="94" ht="7" hidden="1" customHeight="1" spans="1:7">
      <c r="A94" s="66" t="s">
        <v>716</v>
      </c>
      <c r="B94" s="67">
        <v>0</v>
      </c>
      <c r="C94" s="172"/>
      <c r="D94" s="172"/>
      <c r="E94" s="67">
        <v>0</v>
      </c>
      <c r="F94" s="171" t="e">
        <f t="shared" si="4"/>
        <v>#DIV/0!</v>
      </c>
      <c r="G94" s="171" t="e">
        <f t="shared" si="3"/>
        <v>#DIV/0!</v>
      </c>
    </row>
    <row r="95" ht="12" hidden="1" customHeight="1" spans="1:7">
      <c r="A95" s="66" t="s">
        <v>717</v>
      </c>
      <c r="B95" s="67">
        <v>0</v>
      </c>
      <c r="C95" s="172"/>
      <c r="D95" s="172"/>
      <c r="E95" s="67">
        <v>0</v>
      </c>
      <c r="F95" s="171" t="e">
        <f t="shared" si="4"/>
        <v>#DIV/0!</v>
      </c>
      <c r="G95" s="171" t="e">
        <f t="shared" si="3"/>
        <v>#DIV/0!</v>
      </c>
    </row>
    <row r="96" ht="11" hidden="1" customHeight="1" spans="1:7">
      <c r="A96" s="66" t="s">
        <v>718</v>
      </c>
      <c r="B96" s="67">
        <v>0</v>
      </c>
      <c r="C96" s="172"/>
      <c r="D96" s="172"/>
      <c r="E96" s="67">
        <v>0</v>
      </c>
      <c r="F96" s="171" t="e">
        <f t="shared" si="4"/>
        <v>#DIV/0!</v>
      </c>
      <c r="G96" s="171" t="e">
        <f t="shared" si="3"/>
        <v>#DIV/0!</v>
      </c>
    </row>
    <row r="97" ht="10" hidden="1" customHeight="1" spans="1:7">
      <c r="A97" s="73" t="s">
        <v>719</v>
      </c>
      <c r="B97" s="67">
        <f>SUM(B98:B101)</f>
        <v>0</v>
      </c>
      <c r="C97" s="172"/>
      <c r="D97" s="172"/>
      <c r="E97" s="67">
        <f>SUM(E98:E101)</f>
        <v>0</v>
      </c>
      <c r="F97" s="171" t="e">
        <f t="shared" si="4"/>
        <v>#DIV/0!</v>
      </c>
      <c r="G97" s="171" t="e">
        <f t="shared" si="3"/>
        <v>#DIV/0!</v>
      </c>
    </row>
    <row r="98" ht="9" hidden="1" customHeight="1" spans="1:7">
      <c r="A98" s="66" t="s">
        <v>720</v>
      </c>
      <c r="B98" s="67">
        <v>0</v>
      </c>
      <c r="C98" s="172"/>
      <c r="D98" s="172"/>
      <c r="E98" s="67">
        <v>0</v>
      </c>
      <c r="F98" s="171" t="e">
        <f t="shared" si="4"/>
        <v>#DIV/0!</v>
      </c>
      <c r="G98" s="171" t="e">
        <f t="shared" si="3"/>
        <v>#DIV/0!</v>
      </c>
    </row>
    <row r="99" ht="11" hidden="1" customHeight="1" spans="1:7">
      <c r="A99" s="66" t="s">
        <v>721</v>
      </c>
      <c r="B99" s="67">
        <v>0</v>
      </c>
      <c r="C99" s="172"/>
      <c r="D99" s="172"/>
      <c r="E99" s="67">
        <v>0</v>
      </c>
      <c r="F99" s="171" t="e">
        <f t="shared" si="4"/>
        <v>#DIV/0!</v>
      </c>
      <c r="G99" s="171" t="e">
        <f t="shared" si="3"/>
        <v>#DIV/0!</v>
      </c>
    </row>
    <row r="100" ht="12" hidden="1" customHeight="1" spans="1:7">
      <c r="A100" s="66" t="s">
        <v>722</v>
      </c>
      <c r="B100" s="67">
        <v>0</v>
      </c>
      <c r="C100" s="172"/>
      <c r="D100" s="172"/>
      <c r="E100" s="67">
        <v>0</v>
      </c>
      <c r="F100" s="171" t="e">
        <f t="shared" si="4"/>
        <v>#DIV/0!</v>
      </c>
      <c r="G100" s="171" t="e">
        <f t="shared" si="3"/>
        <v>#DIV/0!</v>
      </c>
    </row>
    <row r="101" ht="12" hidden="1" customHeight="1" spans="1:7">
      <c r="A101" s="66" t="s">
        <v>723</v>
      </c>
      <c r="B101" s="67">
        <v>0</v>
      </c>
      <c r="C101" s="172"/>
      <c r="D101" s="172"/>
      <c r="E101" s="67">
        <v>0</v>
      </c>
      <c r="F101" s="171" t="e">
        <f t="shared" si="4"/>
        <v>#DIV/0!</v>
      </c>
      <c r="G101" s="171" t="e">
        <f t="shared" si="3"/>
        <v>#DIV/0!</v>
      </c>
    </row>
    <row r="102" ht="13" hidden="1" customHeight="1" spans="1:7">
      <c r="A102" s="73" t="s">
        <v>724</v>
      </c>
      <c r="B102" s="67">
        <f>SUM(B103:B110)</f>
        <v>0</v>
      </c>
      <c r="C102" s="172"/>
      <c r="D102" s="172"/>
      <c r="E102" s="67">
        <f>SUM(E103:E110)</f>
        <v>0</v>
      </c>
      <c r="F102" s="171" t="e">
        <f t="shared" si="4"/>
        <v>#DIV/0!</v>
      </c>
      <c r="G102" s="171" t="e">
        <f t="shared" si="3"/>
        <v>#DIV/0!</v>
      </c>
    </row>
    <row r="103" ht="14" hidden="1" customHeight="1" spans="1:7">
      <c r="A103" s="66" t="s">
        <v>725</v>
      </c>
      <c r="B103" s="67">
        <v>0</v>
      </c>
      <c r="C103" s="172"/>
      <c r="D103" s="172"/>
      <c r="E103" s="67">
        <v>0</v>
      </c>
      <c r="F103" s="171" t="e">
        <f t="shared" si="4"/>
        <v>#DIV/0!</v>
      </c>
      <c r="G103" s="171" t="e">
        <f t="shared" si="3"/>
        <v>#DIV/0!</v>
      </c>
    </row>
    <row r="104" ht="14" hidden="1" customHeight="1" spans="1:7">
      <c r="A104" s="66" t="s">
        <v>726</v>
      </c>
      <c r="B104" s="67">
        <v>0</v>
      </c>
      <c r="C104" s="172"/>
      <c r="D104" s="172"/>
      <c r="E104" s="67">
        <v>0</v>
      </c>
      <c r="F104" s="171" t="e">
        <f t="shared" si="4"/>
        <v>#DIV/0!</v>
      </c>
      <c r="G104" s="171" t="e">
        <f t="shared" si="3"/>
        <v>#DIV/0!</v>
      </c>
    </row>
    <row r="105" ht="12" hidden="1" customHeight="1" spans="1:7">
      <c r="A105" s="66" t="s">
        <v>727</v>
      </c>
      <c r="B105" s="67">
        <v>0</v>
      </c>
      <c r="C105" s="172"/>
      <c r="D105" s="172"/>
      <c r="E105" s="67">
        <v>0</v>
      </c>
      <c r="F105" s="171" t="e">
        <f t="shared" si="4"/>
        <v>#DIV/0!</v>
      </c>
      <c r="G105" s="171" t="e">
        <f t="shared" si="3"/>
        <v>#DIV/0!</v>
      </c>
    </row>
    <row r="106" ht="14" hidden="1" customHeight="1" spans="1:7">
      <c r="A106" s="66" t="s">
        <v>728</v>
      </c>
      <c r="B106" s="67">
        <v>0</v>
      </c>
      <c r="C106" s="172"/>
      <c r="D106" s="172"/>
      <c r="E106" s="67">
        <v>0</v>
      </c>
      <c r="F106" s="171" t="e">
        <f t="shared" si="4"/>
        <v>#DIV/0!</v>
      </c>
      <c r="G106" s="171" t="e">
        <f t="shared" si="3"/>
        <v>#DIV/0!</v>
      </c>
    </row>
    <row r="107" ht="11" hidden="1" customHeight="1" spans="1:7">
      <c r="A107" s="66" t="s">
        <v>729</v>
      </c>
      <c r="B107" s="67">
        <v>0</v>
      </c>
      <c r="C107" s="172"/>
      <c r="D107" s="172"/>
      <c r="E107" s="67">
        <v>0</v>
      </c>
      <c r="F107" s="171" t="e">
        <f t="shared" si="4"/>
        <v>#DIV/0!</v>
      </c>
      <c r="G107" s="171" t="e">
        <f t="shared" si="3"/>
        <v>#DIV/0!</v>
      </c>
    </row>
    <row r="108" ht="12" hidden="1" customHeight="1" spans="1:7">
      <c r="A108" s="66" t="s">
        <v>730</v>
      </c>
      <c r="B108" s="67">
        <v>0</v>
      </c>
      <c r="C108" s="172"/>
      <c r="D108" s="172"/>
      <c r="E108" s="67">
        <v>0</v>
      </c>
      <c r="F108" s="171" t="e">
        <f t="shared" si="4"/>
        <v>#DIV/0!</v>
      </c>
      <c r="G108" s="171" t="e">
        <f t="shared" si="3"/>
        <v>#DIV/0!</v>
      </c>
    </row>
    <row r="109" ht="11" hidden="1" customHeight="1" spans="1:7">
      <c r="A109" s="66" t="s">
        <v>731</v>
      </c>
      <c r="B109" s="67">
        <v>0</v>
      </c>
      <c r="C109" s="172"/>
      <c r="D109" s="172"/>
      <c r="E109" s="67">
        <v>0</v>
      </c>
      <c r="F109" s="171" t="e">
        <f t="shared" si="4"/>
        <v>#DIV/0!</v>
      </c>
      <c r="G109" s="171" t="e">
        <f t="shared" si="3"/>
        <v>#DIV/0!</v>
      </c>
    </row>
    <row r="110" hidden="1" spans="1:7">
      <c r="A110" s="66" t="s">
        <v>732</v>
      </c>
      <c r="B110" s="67">
        <v>0</v>
      </c>
      <c r="C110" s="172"/>
      <c r="D110" s="172"/>
      <c r="E110" s="67">
        <v>0</v>
      </c>
      <c r="F110" s="171" t="e">
        <f t="shared" si="4"/>
        <v>#DIV/0!</v>
      </c>
      <c r="G110" s="171" t="e">
        <f t="shared" si="3"/>
        <v>#DIV/0!</v>
      </c>
    </row>
    <row r="111" ht="1" hidden="1" customHeight="1" spans="1:7">
      <c r="A111" s="73" t="s">
        <v>733</v>
      </c>
      <c r="B111" s="67">
        <f>SUM(B112:B117)</f>
        <v>0</v>
      </c>
      <c r="C111" s="172"/>
      <c r="D111" s="172"/>
      <c r="E111" s="67">
        <f>SUM(E112:E117)</f>
        <v>0</v>
      </c>
      <c r="F111" s="171" t="e">
        <f t="shared" si="4"/>
        <v>#DIV/0!</v>
      </c>
      <c r="G111" s="171" t="e">
        <f t="shared" si="3"/>
        <v>#DIV/0!</v>
      </c>
    </row>
    <row r="112" ht="13" hidden="1" customHeight="1" spans="1:7">
      <c r="A112" s="66" t="s">
        <v>734</v>
      </c>
      <c r="B112" s="67">
        <v>0</v>
      </c>
      <c r="C112" s="172"/>
      <c r="D112" s="172"/>
      <c r="E112" s="67">
        <v>0</v>
      </c>
      <c r="F112" s="171" t="e">
        <f t="shared" si="4"/>
        <v>#DIV/0!</v>
      </c>
      <c r="G112" s="171" t="e">
        <f t="shared" si="3"/>
        <v>#DIV/0!</v>
      </c>
    </row>
    <row r="113" ht="12" hidden="1" customHeight="1" spans="1:7">
      <c r="A113" s="66" t="s">
        <v>735</v>
      </c>
      <c r="B113" s="67">
        <v>0</v>
      </c>
      <c r="C113" s="172"/>
      <c r="D113" s="172"/>
      <c r="E113" s="67">
        <v>0</v>
      </c>
      <c r="F113" s="171" t="e">
        <f t="shared" si="4"/>
        <v>#DIV/0!</v>
      </c>
      <c r="G113" s="171" t="e">
        <f t="shared" si="3"/>
        <v>#DIV/0!</v>
      </c>
    </row>
    <row r="114" ht="12" hidden="1" customHeight="1" spans="1:7">
      <c r="A114" s="66" t="s">
        <v>736</v>
      </c>
      <c r="B114" s="67">
        <v>0</v>
      </c>
      <c r="C114" s="172"/>
      <c r="D114" s="172"/>
      <c r="E114" s="67">
        <v>0</v>
      </c>
      <c r="F114" s="171" t="e">
        <f t="shared" si="4"/>
        <v>#DIV/0!</v>
      </c>
      <c r="G114" s="171" t="e">
        <f t="shared" si="3"/>
        <v>#DIV/0!</v>
      </c>
    </row>
    <row r="115" ht="11" hidden="1" customHeight="1" spans="1:7">
      <c r="A115" s="66" t="s">
        <v>737</v>
      </c>
      <c r="B115" s="67">
        <v>0</v>
      </c>
      <c r="C115" s="172"/>
      <c r="D115" s="172"/>
      <c r="E115" s="67">
        <v>0</v>
      </c>
      <c r="F115" s="171" t="e">
        <f t="shared" si="4"/>
        <v>#DIV/0!</v>
      </c>
      <c r="G115" s="171" t="e">
        <f t="shared" si="3"/>
        <v>#DIV/0!</v>
      </c>
    </row>
    <row r="116" ht="13" hidden="1" customHeight="1" spans="1:7">
      <c r="A116" s="66" t="s">
        <v>738</v>
      </c>
      <c r="B116" s="67">
        <v>0</v>
      </c>
      <c r="C116" s="172"/>
      <c r="D116" s="172"/>
      <c r="E116" s="67">
        <v>0</v>
      </c>
      <c r="F116" s="171" t="e">
        <f t="shared" si="4"/>
        <v>#DIV/0!</v>
      </c>
      <c r="G116" s="171" t="e">
        <f t="shared" si="3"/>
        <v>#DIV/0!</v>
      </c>
    </row>
    <row r="117" ht="13" hidden="1" customHeight="1" spans="1:7">
      <c r="A117" s="66" t="s">
        <v>739</v>
      </c>
      <c r="B117" s="67">
        <v>0</v>
      </c>
      <c r="C117" s="172"/>
      <c r="D117" s="172"/>
      <c r="E117" s="67">
        <v>0</v>
      </c>
      <c r="F117" s="171" t="e">
        <f t="shared" si="4"/>
        <v>#DIV/0!</v>
      </c>
      <c r="G117" s="171" t="e">
        <f t="shared" si="3"/>
        <v>#DIV/0!</v>
      </c>
    </row>
    <row r="118" ht="12" hidden="1" customHeight="1" spans="1:7">
      <c r="A118" s="73" t="s">
        <v>740</v>
      </c>
      <c r="B118" s="67">
        <f>SUM(B119:B126)</f>
        <v>0</v>
      </c>
      <c r="C118" s="172"/>
      <c r="D118" s="172"/>
      <c r="E118" s="67">
        <f>SUM(E119:E126)</f>
        <v>0</v>
      </c>
      <c r="F118" s="171" t="e">
        <f t="shared" si="4"/>
        <v>#DIV/0!</v>
      </c>
      <c r="G118" s="171" t="e">
        <f t="shared" si="3"/>
        <v>#DIV/0!</v>
      </c>
    </row>
    <row r="119" ht="13" hidden="1" customHeight="1" spans="1:7">
      <c r="A119" s="66" t="s">
        <v>741</v>
      </c>
      <c r="B119" s="67">
        <v>0</v>
      </c>
      <c r="C119" s="172"/>
      <c r="D119" s="172"/>
      <c r="E119" s="67">
        <v>0</v>
      </c>
      <c r="F119" s="171" t="e">
        <f t="shared" si="4"/>
        <v>#DIV/0!</v>
      </c>
      <c r="G119" s="171" t="e">
        <f t="shared" si="3"/>
        <v>#DIV/0!</v>
      </c>
    </row>
    <row r="120" ht="13" hidden="1" customHeight="1" spans="1:7">
      <c r="A120" s="66" t="s">
        <v>742</v>
      </c>
      <c r="B120" s="67">
        <v>0</v>
      </c>
      <c r="C120" s="172"/>
      <c r="D120" s="172"/>
      <c r="E120" s="67">
        <v>0</v>
      </c>
      <c r="F120" s="171" t="e">
        <f t="shared" si="4"/>
        <v>#DIV/0!</v>
      </c>
      <c r="G120" s="171" t="e">
        <f t="shared" si="3"/>
        <v>#DIV/0!</v>
      </c>
    </row>
    <row r="121" ht="12" hidden="1" customHeight="1" spans="1:7">
      <c r="A121" s="66" t="s">
        <v>743</v>
      </c>
      <c r="B121" s="67">
        <v>0</v>
      </c>
      <c r="C121" s="172"/>
      <c r="D121" s="172"/>
      <c r="E121" s="67">
        <v>0</v>
      </c>
      <c r="F121" s="171" t="e">
        <f t="shared" si="4"/>
        <v>#DIV/0!</v>
      </c>
      <c r="G121" s="171" t="e">
        <f t="shared" si="3"/>
        <v>#DIV/0!</v>
      </c>
    </row>
    <row r="122" ht="12" hidden="1" customHeight="1" spans="1:7">
      <c r="A122" s="66" t="s">
        <v>744</v>
      </c>
      <c r="B122" s="67">
        <v>0</v>
      </c>
      <c r="C122" s="172"/>
      <c r="D122" s="172"/>
      <c r="E122" s="67">
        <v>0</v>
      </c>
      <c r="F122" s="171" t="e">
        <f t="shared" si="4"/>
        <v>#DIV/0!</v>
      </c>
      <c r="G122" s="171" t="e">
        <f t="shared" si="3"/>
        <v>#DIV/0!</v>
      </c>
    </row>
    <row r="123" ht="15" hidden="1" customHeight="1" spans="1:7">
      <c r="A123" s="66" t="s">
        <v>745</v>
      </c>
      <c r="B123" s="67">
        <v>0</v>
      </c>
      <c r="C123" s="172"/>
      <c r="D123" s="172"/>
      <c r="E123" s="67">
        <v>0</v>
      </c>
      <c r="F123" s="171" t="e">
        <f t="shared" si="4"/>
        <v>#DIV/0!</v>
      </c>
      <c r="G123" s="171" t="e">
        <f t="shared" si="3"/>
        <v>#DIV/0!</v>
      </c>
    </row>
    <row r="124" ht="11" hidden="1" customHeight="1" spans="1:7">
      <c r="A124" s="66" t="s">
        <v>746</v>
      </c>
      <c r="B124" s="67">
        <v>0</v>
      </c>
      <c r="C124" s="172"/>
      <c r="D124" s="172"/>
      <c r="E124" s="67">
        <v>0</v>
      </c>
      <c r="F124" s="171" t="e">
        <f t="shared" si="4"/>
        <v>#DIV/0!</v>
      </c>
      <c r="G124" s="171" t="e">
        <f t="shared" si="3"/>
        <v>#DIV/0!</v>
      </c>
    </row>
    <row r="125" ht="10" hidden="1" customHeight="1" spans="1:7">
      <c r="A125" s="66" t="s">
        <v>747</v>
      </c>
      <c r="B125" s="67">
        <v>0</v>
      </c>
      <c r="C125" s="172"/>
      <c r="D125" s="172"/>
      <c r="E125" s="67">
        <v>0</v>
      </c>
      <c r="F125" s="171" t="e">
        <f t="shared" si="4"/>
        <v>#DIV/0!</v>
      </c>
      <c r="G125" s="171" t="e">
        <f t="shared" si="3"/>
        <v>#DIV/0!</v>
      </c>
    </row>
    <row r="126" hidden="1" spans="1:7">
      <c r="A126" s="66" t="s">
        <v>748</v>
      </c>
      <c r="B126" s="67">
        <v>0</v>
      </c>
      <c r="C126" s="172"/>
      <c r="D126" s="172"/>
      <c r="E126" s="67">
        <v>0</v>
      </c>
      <c r="F126" s="171" t="e">
        <f t="shared" si="4"/>
        <v>#DIV/0!</v>
      </c>
      <c r="G126" s="171" t="e">
        <f t="shared" si="3"/>
        <v>#DIV/0!</v>
      </c>
    </row>
    <row r="127" ht="13" hidden="1" customHeight="1" spans="1:7">
      <c r="A127" s="73" t="s">
        <v>749</v>
      </c>
      <c r="B127" s="67">
        <f>B128</f>
        <v>0</v>
      </c>
      <c r="C127" s="172"/>
      <c r="D127" s="172"/>
      <c r="E127" s="67">
        <f>E128</f>
        <v>0</v>
      </c>
      <c r="F127" s="171" t="e">
        <f t="shared" si="4"/>
        <v>#DIV/0!</v>
      </c>
      <c r="G127" s="171" t="e">
        <f t="shared" si="3"/>
        <v>#DIV/0!</v>
      </c>
    </row>
    <row r="128" ht="10" hidden="1" customHeight="1" spans="1:7">
      <c r="A128" s="73" t="s">
        <v>750</v>
      </c>
      <c r="B128" s="67">
        <f>SUM(B129:B131)</f>
        <v>0</v>
      </c>
      <c r="C128" s="172"/>
      <c r="D128" s="172"/>
      <c r="E128" s="67">
        <f>SUM(E129:E131)</f>
        <v>0</v>
      </c>
      <c r="F128" s="171" t="e">
        <f t="shared" si="4"/>
        <v>#DIV/0!</v>
      </c>
      <c r="G128" s="171" t="e">
        <f t="shared" si="3"/>
        <v>#DIV/0!</v>
      </c>
    </row>
    <row r="129" hidden="1" spans="1:7">
      <c r="A129" s="66" t="s">
        <v>751</v>
      </c>
      <c r="B129" s="67">
        <v>0</v>
      </c>
      <c r="C129" s="172"/>
      <c r="D129" s="172"/>
      <c r="E129" s="67">
        <v>0</v>
      </c>
      <c r="F129" s="171" t="e">
        <f t="shared" si="4"/>
        <v>#DIV/0!</v>
      </c>
      <c r="G129" s="171" t="e">
        <f t="shared" si="3"/>
        <v>#DIV/0!</v>
      </c>
    </row>
    <row r="130" ht="14" hidden="1" customHeight="1" spans="1:7">
      <c r="A130" s="66" t="s">
        <v>752</v>
      </c>
      <c r="B130" s="67">
        <v>0</v>
      </c>
      <c r="C130" s="172"/>
      <c r="D130" s="172"/>
      <c r="E130" s="67">
        <v>0</v>
      </c>
      <c r="F130" s="171" t="e">
        <f t="shared" si="4"/>
        <v>#DIV/0!</v>
      </c>
      <c r="G130" s="171" t="e">
        <f t="shared" si="3"/>
        <v>#DIV/0!</v>
      </c>
    </row>
    <row r="131" ht="14" hidden="1" customHeight="1" spans="1:7">
      <c r="A131" s="66" t="s">
        <v>753</v>
      </c>
      <c r="B131" s="67">
        <v>0</v>
      </c>
      <c r="C131" s="172"/>
      <c r="D131" s="172"/>
      <c r="E131" s="67">
        <v>0</v>
      </c>
      <c r="F131" s="171" t="e">
        <f t="shared" si="4"/>
        <v>#DIV/0!</v>
      </c>
      <c r="G131" s="171" t="e">
        <f t="shared" si="3"/>
        <v>#DIV/0!</v>
      </c>
    </row>
    <row r="132" hidden="1" spans="1:7">
      <c r="A132" s="73" t="s">
        <v>471</v>
      </c>
      <c r="B132" s="67">
        <f>B133</f>
        <v>0</v>
      </c>
      <c r="C132" s="172"/>
      <c r="D132" s="172"/>
      <c r="E132" s="67">
        <f>E133</f>
        <v>0</v>
      </c>
      <c r="F132" s="171" t="e">
        <f t="shared" si="4"/>
        <v>#DIV/0!</v>
      </c>
      <c r="G132" s="171" t="e">
        <f t="shared" si="3"/>
        <v>#DIV/0!</v>
      </c>
    </row>
    <row r="133" ht="13" hidden="1" customHeight="1" spans="1:7">
      <c r="A133" s="73" t="s">
        <v>754</v>
      </c>
      <c r="B133" s="67">
        <f>SUM(B134:B138)</f>
        <v>0</v>
      </c>
      <c r="C133" s="172"/>
      <c r="D133" s="172"/>
      <c r="E133" s="67">
        <f>SUM(E134:E138)</f>
        <v>0</v>
      </c>
      <c r="F133" s="171" t="e">
        <f t="shared" si="4"/>
        <v>#DIV/0!</v>
      </c>
      <c r="G133" s="171" t="e">
        <f t="shared" si="3"/>
        <v>#DIV/0!</v>
      </c>
    </row>
    <row r="134" ht="12" hidden="1" customHeight="1" spans="1:7">
      <c r="A134" s="66" t="s">
        <v>755</v>
      </c>
      <c r="B134" s="67">
        <v>0</v>
      </c>
      <c r="C134" s="172"/>
      <c r="D134" s="172"/>
      <c r="E134" s="67">
        <v>0</v>
      </c>
      <c r="F134" s="171" t="e">
        <f t="shared" si="4"/>
        <v>#DIV/0!</v>
      </c>
      <c r="G134" s="171" t="e">
        <f t="shared" si="3"/>
        <v>#DIV/0!</v>
      </c>
    </row>
    <row r="135" ht="11" hidden="1" customHeight="1" spans="1:7">
      <c r="A135" s="66" t="s">
        <v>756</v>
      </c>
      <c r="B135" s="67">
        <v>0</v>
      </c>
      <c r="C135" s="172"/>
      <c r="D135" s="172"/>
      <c r="E135" s="67">
        <v>0</v>
      </c>
      <c r="F135" s="171" t="e">
        <f t="shared" si="4"/>
        <v>#DIV/0!</v>
      </c>
      <c r="G135" s="171" t="e">
        <f t="shared" si="3"/>
        <v>#DIV/0!</v>
      </c>
    </row>
    <row r="136" ht="8" hidden="1" customHeight="1" spans="1:7">
      <c r="A136" s="66" t="s">
        <v>757</v>
      </c>
      <c r="B136" s="67">
        <v>0</v>
      </c>
      <c r="C136" s="172"/>
      <c r="D136" s="172"/>
      <c r="E136" s="67">
        <v>0</v>
      </c>
      <c r="F136" s="171" t="e">
        <f t="shared" si="4"/>
        <v>#DIV/0!</v>
      </c>
      <c r="G136" s="171" t="e">
        <f t="shared" si="3"/>
        <v>#DIV/0!</v>
      </c>
    </row>
    <row r="137" ht="9" hidden="1" customHeight="1" spans="1:7">
      <c r="A137" s="66" t="s">
        <v>758</v>
      </c>
      <c r="B137" s="67">
        <v>0</v>
      </c>
      <c r="C137" s="172"/>
      <c r="D137" s="172"/>
      <c r="E137" s="67">
        <v>0</v>
      </c>
      <c r="F137" s="171" t="e">
        <f t="shared" si="4"/>
        <v>#DIV/0!</v>
      </c>
      <c r="G137" s="171" t="e">
        <f t="shared" si="3"/>
        <v>#DIV/0!</v>
      </c>
    </row>
    <row r="138" hidden="1" spans="1:7">
      <c r="A138" s="66" t="s">
        <v>759</v>
      </c>
      <c r="B138" s="67">
        <v>0</v>
      </c>
      <c r="C138" s="172"/>
      <c r="D138" s="172"/>
      <c r="E138" s="67">
        <v>0</v>
      </c>
      <c r="F138" s="171" t="e">
        <f t="shared" si="4"/>
        <v>#DIV/0!</v>
      </c>
      <c r="G138" s="171" t="e">
        <f t="shared" si="3"/>
        <v>#DIV/0!</v>
      </c>
    </row>
    <row r="139" ht="14" hidden="1" customHeight="1" spans="1:7">
      <c r="A139" s="73" t="s">
        <v>479</v>
      </c>
      <c r="B139" s="67">
        <f>B140</f>
        <v>0</v>
      </c>
      <c r="C139" s="172"/>
      <c r="D139" s="172"/>
      <c r="E139" s="67">
        <f>E140</f>
        <v>0</v>
      </c>
      <c r="F139" s="171" t="e">
        <f t="shared" si="4"/>
        <v>#DIV/0!</v>
      </c>
      <c r="G139" s="171" t="e">
        <f t="shared" ref="G139:G144" si="5">(E139/B139-1)*100</f>
        <v>#DIV/0!</v>
      </c>
    </row>
    <row r="140" ht="15" hidden="1" customHeight="1" spans="1:7">
      <c r="A140" s="73" t="s">
        <v>760</v>
      </c>
      <c r="B140" s="67">
        <f>SUM(B141:B142)</f>
        <v>0</v>
      </c>
      <c r="C140" s="172"/>
      <c r="D140" s="172"/>
      <c r="E140" s="67">
        <f>SUM(E141:E142)</f>
        <v>0</v>
      </c>
      <c r="F140" s="171" t="e">
        <f>E140/D140*100</f>
        <v>#DIV/0!</v>
      </c>
      <c r="G140" s="171" t="e">
        <f t="shared" si="5"/>
        <v>#DIV/0!</v>
      </c>
    </row>
    <row r="141" ht="10" hidden="1" customHeight="1" spans="1:7">
      <c r="A141" s="66" t="s">
        <v>761</v>
      </c>
      <c r="B141" s="67">
        <v>0</v>
      </c>
      <c r="C141" s="172"/>
      <c r="D141" s="172"/>
      <c r="E141" s="67">
        <v>0</v>
      </c>
      <c r="F141" s="171" t="e">
        <f>E141/D141*100</f>
        <v>#DIV/0!</v>
      </c>
      <c r="G141" s="171" t="e">
        <f t="shared" si="5"/>
        <v>#DIV/0!</v>
      </c>
    </row>
    <row r="142" ht="16" hidden="1" customHeight="1" spans="1:7">
      <c r="A142" s="66" t="s">
        <v>762</v>
      </c>
      <c r="B142" s="67">
        <v>0</v>
      </c>
      <c r="C142" s="172"/>
      <c r="D142" s="172"/>
      <c r="E142" s="67">
        <v>0</v>
      </c>
      <c r="F142" s="171" t="e">
        <f>E142/D142*100</f>
        <v>#DIV/0!</v>
      </c>
      <c r="G142" s="171" t="e">
        <f t="shared" si="5"/>
        <v>#DIV/0!</v>
      </c>
    </row>
    <row r="143" spans="1:7">
      <c r="A143" s="73" t="s">
        <v>578</v>
      </c>
      <c r="B143" s="67">
        <f>B144+B148+B157</f>
        <v>10380</v>
      </c>
      <c r="C143" s="67">
        <f>C144+C148+C157</f>
        <v>802</v>
      </c>
      <c r="D143" s="67">
        <f>D144+D148+D157</f>
        <v>15386</v>
      </c>
      <c r="E143" s="170">
        <f>E144+E148+E157</f>
        <v>7383</v>
      </c>
      <c r="F143" s="171">
        <f>E143/D143*100</f>
        <v>47.98518133368</v>
      </c>
      <c r="G143" s="171">
        <f t="shared" si="5"/>
        <v>-28.8728323699422</v>
      </c>
    </row>
    <row r="144" spans="1:7">
      <c r="A144" s="73" t="s">
        <v>763</v>
      </c>
      <c r="B144" s="67">
        <v>9215</v>
      </c>
      <c r="C144" s="172"/>
      <c r="D144" s="172">
        <v>10989</v>
      </c>
      <c r="E144" s="170">
        <f>E145+E146+E147</f>
        <v>6000</v>
      </c>
      <c r="F144" s="171">
        <f>E144/D144*100</f>
        <v>54.6000546000546</v>
      </c>
      <c r="G144" s="171">
        <f t="shared" si="5"/>
        <v>-34.8887683125339</v>
      </c>
    </row>
    <row r="145" spans="1:7">
      <c r="A145" s="66" t="s">
        <v>764</v>
      </c>
      <c r="B145" s="67"/>
      <c r="C145" s="172"/>
      <c r="D145" s="172"/>
      <c r="E145" s="67"/>
      <c r="F145" s="171"/>
      <c r="G145" s="171"/>
    </row>
    <row r="146" spans="1:7">
      <c r="A146" s="66" t="s">
        <v>765</v>
      </c>
      <c r="B146" s="67"/>
      <c r="C146" s="172"/>
      <c r="D146" s="172"/>
      <c r="E146" s="67">
        <v>6000</v>
      </c>
      <c r="F146" s="171"/>
      <c r="G146" s="171"/>
    </row>
    <row r="147" spans="1:7">
      <c r="A147" s="66" t="s">
        <v>766</v>
      </c>
      <c r="B147" s="67"/>
      <c r="C147" s="172"/>
      <c r="D147" s="172"/>
      <c r="E147" s="67"/>
      <c r="F147" s="171"/>
      <c r="G147" s="171"/>
    </row>
    <row r="148" spans="1:7">
      <c r="A148" s="73" t="s">
        <v>767</v>
      </c>
      <c r="B148" s="67">
        <f>SUM(B149:B156)</f>
        <v>198</v>
      </c>
      <c r="C148" s="67">
        <f>SUM(C149:C156)</f>
        <v>117</v>
      </c>
      <c r="D148" s="67">
        <f>SUM(D149:D156)</f>
        <v>228</v>
      </c>
      <c r="E148" s="170">
        <f>SUM(E149:E156)</f>
        <v>171</v>
      </c>
      <c r="F148" s="171">
        <f>E148/D148*100</f>
        <v>75</v>
      </c>
      <c r="G148" s="171">
        <f t="shared" ref="G148:G208" si="6">(E148/B148-1)*100</f>
        <v>-13.6363636363636</v>
      </c>
    </row>
    <row r="149" spans="1:7">
      <c r="A149" s="66" t="s">
        <v>768</v>
      </c>
      <c r="B149" s="67">
        <v>0</v>
      </c>
      <c r="C149" s="172"/>
      <c r="D149" s="172">
        <v>115</v>
      </c>
      <c r="E149" s="67">
        <v>0</v>
      </c>
      <c r="F149" s="171">
        <f>E149/D149*100</f>
        <v>0</v>
      </c>
      <c r="G149" s="171"/>
    </row>
    <row r="150" spans="1:7">
      <c r="A150" s="66" t="s">
        <v>769</v>
      </c>
      <c r="B150" s="67">
        <v>0</v>
      </c>
      <c r="C150" s="172"/>
      <c r="D150" s="172"/>
      <c r="E150" s="67">
        <v>0</v>
      </c>
      <c r="F150" s="171"/>
      <c r="G150" s="171"/>
    </row>
    <row r="151" spans="1:7">
      <c r="A151" s="66" t="s">
        <v>770</v>
      </c>
      <c r="B151" s="67">
        <v>168</v>
      </c>
      <c r="C151" s="172">
        <v>117</v>
      </c>
      <c r="D151" s="172">
        <v>83</v>
      </c>
      <c r="E151" s="67">
        <v>132</v>
      </c>
      <c r="F151" s="171">
        <f>E151/D151*100</f>
        <v>159.036144578313</v>
      </c>
      <c r="G151" s="171">
        <f t="shared" si="6"/>
        <v>-21.4285714285714</v>
      </c>
    </row>
    <row r="152" spans="1:7">
      <c r="A152" s="66" t="s">
        <v>771</v>
      </c>
      <c r="B152" s="67">
        <v>0</v>
      </c>
      <c r="C152" s="172"/>
      <c r="D152" s="172"/>
      <c r="E152" s="67">
        <v>0</v>
      </c>
      <c r="F152" s="171"/>
      <c r="G152" s="171"/>
    </row>
    <row r="153" spans="1:7">
      <c r="A153" s="66" t="s">
        <v>772</v>
      </c>
      <c r="B153" s="67">
        <v>0</v>
      </c>
      <c r="C153" s="172"/>
      <c r="D153" s="172"/>
      <c r="E153" s="67">
        <v>0</v>
      </c>
      <c r="F153" s="171"/>
      <c r="G153" s="171"/>
    </row>
    <row r="154" spans="1:7">
      <c r="A154" s="66" t="s">
        <v>773</v>
      </c>
      <c r="B154" s="67">
        <v>0</v>
      </c>
      <c r="C154" s="172"/>
      <c r="D154" s="172"/>
      <c r="E154" s="67">
        <v>0</v>
      </c>
      <c r="F154" s="171"/>
      <c r="G154" s="171"/>
    </row>
    <row r="155" spans="1:7">
      <c r="A155" s="66" t="s">
        <v>774</v>
      </c>
      <c r="B155" s="67">
        <v>30</v>
      </c>
      <c r="C155" s="172"/>
      <c r="D155" s="172">
        <v>30</v>
      </c>
      <c r="E155" s="67">
        <v>39</v>
      </c>
      <c r="F155" s="171">
        <f>E155/D155*100</f>
        <v>130</v>
      </c>
      <c r="G155" s="171"/>
    </row>
    <row r="156" spans="1:7">
      <c r="A156" s="66" t="s">
        <v>775</v>
      </c>
      <c r="B156" s="67">
        <v>0</v>
      </c>
      <c r="C156" s="172"/>
      <c r="D156" s="172"/>
      <c r="E156" s="67">
        <v>0</v>
      </c>
      <c r="F156" s="171"/>
      <c r="G156" s="171"/>
    </row>
    <row r="157" spans="1:7">
      <c r="A157" s="73" t="s">
        <v>776</v>
      </c>
      <c r="B157" s="67">
        <f>SUM(B158:B168)</f>
        <v>967</v>
      </c>
      <c r="C157" s="67">
        <f>SUM(C158:C168)</f>
        <v>685</v>
      </c>
      <c r="D157" s="67">
        <f>SUM(D158:D168)</f>
        <v>4169</v>
      </c>
      <c r="E157" s="170">
        <f>SUM(E158:E168)</f>
        <v>1212</v>
      </c>
      <c r="F157" s="171">
        <f>E157/D157*100</f>
        <v>29.0717198368913</v>
      </c>
      <c r="G157" s="171">
        <f t="shared" si="6"/>
        <v>25.3360910031024</v>
      </c>
    </row>
    <row r="158" spans="1:7">
      <c r="A158" s="66" t="s">
        <v>777</v>
      </c>
      <c r="B158" s="67">
        <v>0</v>
      </c>
      <c r="C158" s="172"/>
      <c r="D158" s="172"/>
      <c r="E158" s="67">
        <v>0</v>
      </c>
      <c r="F158" s="171"/>
      <c r="G158" s="171"/>
    </row>
    <row r="159" spans="1:7">
      <c r="A159" s="66" t="s">
        <v>778</v>
      </c>
      <c r="B159" s="67">
        <v>729</v>
      </c>
      <c r="C159" s="172">
        <v>685</v>
      </c>
      <c r="D159" s="172">
        <v>3827</v>
      </c>
      <c r="E159" s="67">
        <v>1092</v>
      </c>
      <c r="F159" s="171">
        <f>E159/D159*100</f>
        <v>28.5340998170891</v>
      </c>
      <c r="G159" s="171">
        <f t="shared" si="6"/>
        <v>49.7942386831276</v>
      </c>
    </row>
    <row r="160" spans="1:7">
      <c r="A160" s="66" t="s">
        <v>779</v>
      </c>
      <c r="B160" s="67">
        <v>237</v>
      </c>
      <c r="C160" s="172"/>
      <c r="D160" s="172">
        <v>341</v>
      </c>
      <c r="E160" s="67">
        <v>120</v>
      </c>
      <c r="F160" s="171">
        <f>E160/D160*100</f>
        <v>35.1906158357771</v>
      </c>
      <c r="G160" s="171">
        <f t="shared" si="6"/>
        <v>-49.3670886075949</v>
      </c>
    </row>
    <row r="161" spans="1:7">
      <c r="A161" s="66" t="s">
        <v>780</v>
      </c>
      <c r="B161" s="67">
        <v>0</v>
      </c>
      <c r="C161" s="172"/>
      <c r="D161" s="172"/>
      <c r="E161" s="67">
        <v>0</v>
      </c>
      <c r="F161" s="171"/>
      <c r="G161" s="171"/>
    </row>
    <row r="162" spans="1:7">
      <c r="A162" s="66" t="s">
        <v>781</v>
      </c>
      <c r="B162" s="67">
        <v>0</v>
      </c>
      <c r="C162" s="172"/>
      <c r="D162" s="172"/>
      <c r="E162" s="67">
        <v>0</v>
      </c>
      <c r="F162" s="171"/>
      <c r="G162" s="171"/>
    </row>
    <row r="163" spans="1:7">
      <c r="A163" s="66" t="s">
        <v>782</v>
      </c>
      <c r="B163" s="67">
        <v>1</v>
      </c>
      <c r="C163" s="172"/>
      <c r="D163" s="172">
        <v>1</v>
      </c>
      <c r="E163" s="67">
        <v>0</v>
      </c>
      <c r="F163" s="171">
        <f>E163/D163*100</f>
        <v>0</v>
      </c>
      <c r="G163" s="171"/>
    </row>
    <row r="164" spans="1:7">
      <c r="A164" s="66" t="s">
        <v>783</v>
      </c>
      <c r="B164" s="67">
        <v>0</v>
      </c>
      <c r="C164" s="172"/>
      <c r="D164" s="172"/>
      <c r="E164" s="67">
        <v>0</v>
      </c>
      <c r="F164" s="171"/>
      <c r="G164" s="171"/>
    </row>
    <row r="165" spans="1:7">
      <c r="A165" s="66" t="s">
        <v>784</v>
      </c>
      <c r="B165" s="67">
        <v>0</v>
      </c>
      <c r="C165" s="172"/>
      <c r="D165" s="172"/>
      <c r="E165" s="67">
        <v>0</v>
      </c>
      <c r="F165" s="171"/>
      <c r="G165" s="171"/>
    </row>
    <row r="166" spans="1:7">
      <c r="A166" s="66" t="s">
        <v>785</v>
      </c>
      <c r="B166" s="67">
        <v>0</v>
      </c>
      <c r="C166" s="172"/>
      <c r="D166" s="172"/>
      <c r="E166" s="67">
        <v>0</v>
      </c>
      <c r="F166" s="171"/>
      <c r="G166" s="171"/>
    </row>
    <row r="167" spans="1:7">
      <c r="A167" s="66" t="s">
        <v>786</v>
      </c>
      <c r="B167" s="67">
        <v>0</v>
      </c>
      <c r="C167" s="172"/>
      <c r="D167" s="172"/>
      <c r="E167" s="67">
        <v>0</v>
      </c>
      <c r="F167" s="171"/>
      <c r="G167" s="171"/>
    </row>
    <row r="168" ht="13" customHeight="1" spans="1:7">
      <c r="A168" s="66" t="s">
        <v>787</v>
      </c>
      <c r="B168" s="67">
        <v>0</v>
      </c>
      <c r="C168" s="172"/>
      <c r="D168" s="172"/>
      <c r="E168" s="67">
        <v>0</v>
      </c>
      <c r="F168" s="171"/>
      <c r="G168" s="171"/>
    </row>
    <row r="169" ht="6" hidden="1" customHeight="1" spans="1:7">
      <c r="A169" s="73" t="s">
        <v>514</v>
      </c>
      <c r="B169" s="67">
        <f>B170</f>
        <v>0</v>
      </c>
      <c r="C169" s="172"/>
      <c r="D169" s="172"/>
      <c r="E169" s="67">
        <f>E170</f>
        <v>0</v>
      </c>
      <c r="F169" s="171"/>
      <c r="G169" s="171" t="e">
        <f t="shared" si="6"/>
        <v>#DIV/0!</v>
      </c>
    </row>
    <row r="170" ht="10" hidden="1" customHeight="1" spans="1:7">
      <c r="A170" s="73" t="s">
        <v>788</v>
      </c>
      <c r="B170" s="67">
        <f>SUM(B171:B187)</f>
        <v>0</v>
      </c>
      <c r="C170" s="172"/>
      <c r="D170" s="172"/>
      <c r="E170" s="67">
        <f>SUM(E171:E187)</f>
        <v>0</v>
      </c>
      <c r="F170" s="171"/>
      <c r="G170" s="171" t="e">
        <f t="shared" si="6"/>
        <v>#DIV/0!</v>
      </c>
    </row>
    <row r="171" ht="15" hidden="1" customHeight="1" spans="1:7">
      <c r="A171" s="66" t="s">
        <v>789</v>
      </c>
      <c r="B171" s="67">
        <v>0</v>
      </c>
      <c r="C171" s="172"/>
      <c r="D171" s="172"/>
      <c r="E171" s="67">
        <v>0</v>
      </c>
      <c r="F171" s="171"/>
      <c r="G171" s="171" t="e">
        <f t="shared" si="6"/>
        <v>#DIV/0!</v>
      </c>
    </row>
    <row r="172" ht="10" hidden="1" customHeight="1" spans="1:7">
      <c r="A172" s="66" t="s">
        <v>790</v>
      </c>
      <c r="B172" s="67">
        <v>0</v>
      </c>
      <c r="C172" s="172"/>
      <c r="D172" s="172"/>
      <c r="E172" s="67">
        <v>0</v>
      </c>
      <c r="F172" s="171"/>
      <c r="G172" s="171" t="e">
        <f t="shared" si="6"/>
        <v>#DIV/0!</v>
      </c>
    </row>
    <row r="173" ht="13" hidden="1" customHeight="1" spans="1:7">
      <c r="A173" s="66" t="s">
        <v>791</v>
      </c>
      <c r="B173" s="67">
        <v>0</v>
      </c>
      <c r="C173" s="172"/>
      <c r="D173" s="172"/>
      <c r="E173" s="67">
        <v>0</v>
      </c>
      <c r="F173" s="171"/>
      <c r="G173" s="171" t="e">
        <f t="shared" si="6"/>
        <v>#DIV/0!</v>
      </c>
    </row>
    <row r="174" ht="10" hidden="1" customHeight="1" spans="1:7">
      <c r="A174" s="66" t="s">
        <v>792</v>
      </c>
      <c r="B174" s="67">
        <v>0</v>
      </c>
      <c r="C174" s="172"/>
      <c r="D174" s="172"/>
      <c r="E174" s="67">
        <v>0</v>
      </c>
      <c r="F174" s="171"/>
      <c r="G174" s="171" t="e">
        <f t="shared" si="6"/>
        <v>#DIV/0!</v>
      </c>
    </row>
    <row r="175" ht="12" hidden="1" customHeight="1" spans="1:7">
      <c r="A175" s="66" t="s">
        <v>793</v>
      </c>
      <c r="B175" s="67">
        <v>0</v>
      </c>
      <c r="C175" s="172"/>
      <c r="D175" s="172"/>
      <c r="E175" s="67">
        <v>0</v>
      </c>
      <c r="F175" s="171"/>
      <c r="G175" s="171" t="e">
        <f t="shared" si="6"/>
        <v>#DIV/0!</v>
      </c>
    </row>
    <row r="176" ht="13" hidden="1" customHeight="1" spans="1:7">
      <c r="A176" s="66" t="s">
        <v>794</v>
      </c>
      <c r="B176" s="67">
        <v>0</v>
      </c>
      <c r="C176" s="172"/>
      <c r="D176" s="172"/>
      <c r="E176" s="67">
        <v>0</v>
      </c>
      <c r="F176" s="171"/>
      <c r="G176" s="171" t="e">
        <f t="shared" si="6"/>
        <v>#DIV/0!</v>
      </c>
    </row>
    <row r="177" ht="10" hidden="1" customHeight="1" spans="1:7">
      <c r="A177" s="66" t="s">
        <v>795</v>
      </c>
      <c r="B177" s="67">
        <v>0</v>
      </c>
      <c r="C177" s="172"/>
      <c r="D177" s="172"/>
      <c r="E177" s="67">
        <v>0</v>
      </c>
      <c r="F177" s="171"/>
      <c r="G177" s="171" t="e">
        <f t="shared" si="6"/>
        <v>#DIV/0!</v>
      </c>
    </row>
    <row r="178" ht="13" hidden="1" customHeight="1" spans="1:7">
      <c r="A178" s="66" t="s">
        <v>796</v>
      </c>
      <c r="B178" s="67">
        <v>0</v>
      </c>
      <c r="C178" s="172"/>
      <c r="D178" s="172"/>
      <c r="E178" s="67">
        <v>0</v>
      </c>
      <c r="F178" s="171"/>
      <c r="G178" s="171" t="e">
        <f t="shared" si="6"/>
        <v>#DIV/0!</v>
      </c>
    </row>
    <row r="179" ht="9" hidden="1" customHeight="1" spans="1:7">
      <c r="A179" s="66" t="s">
        <v>797</v>
      </c>
      <c r="B179" s="67">
        <v>0</v>
      </c>
      <c r="C179" s="172"/>
      <c r="D179" s="172"/>
      <c r="E179" s="67">
        <v>0</v>
      </c>
      <c r="F179" s="171"/>
      <c r="G179" s="171" t="e">
        <f t="shared" si="6"/>
        <v>#DIV/0!</v>
      </c>
    </row>
    <row r="180" hidden="1" spans="1:7">
      <c r="A180" s="66" t="s">
        <v>798</v>
      </c>
      <c r="B180" s="67">
        <v>0</v>
      </c>
      <c r="C180" s="172"/>
      <c r="D180" s="172"/>
      <c r="E180" s="67">
        <v>0</v>
      </c>
      <c r="F180" s="171"/>
      <c r="G180" s="171" t="e">
        <f t="shared" si="6"/>
        <v>#DIV/0!</v>
      </c>
    </row>
    <row r="181" ht="6" hidden="1" customHeight="1" spans="1:7">
      <c r="A181" s="66" t="s">
        <v>799</v>
      </c>
      <c r="B181" s="67">
        <v>0</v>
      </c>
      <c r="C181" s="172"/>
      <c r="D181" s="172"/>
      <c r="E181" s="67">
        <v>0</v>
      </c>
      <c r="F181" s="171"/>
      <c r="G181" s="171" t="e">
        <f t="shared" si="6"/>
        <v>#DIV/0!</v>
      </c>
    </row>
    <row r="182" ht="9" hidden="1" customHeight="1" spans="1:7">
      <c r="A182" s="66" t="s">
        <v>800</v>
      </c>
      <c r="B182" s="67">
        <v>0</v>
      </c>
      <c r="C182" s="172"/>
      <c r="D182" s="172"/>
      <c r="E182" s="67">
        <v>0</v>
      </c>
      <c r="F182" s="171"/>
      <c r="G182" s="171" t="e">
        <f t="shared" si="6"/>
        <v>#DIV/0!</v>
      </c>
    </row>
    <row r="183" ht="11" hidden="1" customHeight="1" spans="1:7">
      <c r="A183" s="66" t="s">
        <v>801</v>
      </c>
      <c r="B183" s="67">
        <v>0</v>
      </c>
      <c r="C183" s="172"/>
      <c r="D183" s="172"/>
      <c r="E183" s="67">
        <v>0</v>
      </c>
      <c r="F183" s="171"/>
      <c r="G183" s="171" t="e">
        <f t="shared" si="6"/>
        <v>#DIV/0!</v>
      </c>
    </row>
    <row r="184" ht="11" hidden="1" customHeight="1" spans="1:7">
      <c r="A184" s="66" t="s">
        <v>802</v>
      </c>
      <c r="B184" s="67">
        <v>0</v>
      </c>
      <c r="C184" s="172"/>
      <c r="D184" s="172"/>
      <c r="E184" s="67">
        <v>0</v>
      </c>
      <c r="F184" s="171"/>
      <c r="G184" s="171" t="e">
        <f t="shared" si="6"/>
        <v>#DIV/0!</v>
      </c>
    </row>
    <row r="185" ht="10" hidden="1" customHeight="1" spans="1:7">
      <c r="A185" s="66" t="s">
        <v>803</v>
      </c>
      <c r="B185" s="67">
        <v>0</v>
      </c>
      <c r="C185" s="172"/>
      <c r="D185" s="172"/>
      <c r="E185" s="67">
        <v>0</v>
      </c>
      <c r="F185" s="171"/>
      <c r="G185" s="171" t="e">
        <f t="shared" si="6"/>
        <v>#DIV/0!</v>
      </c>
    </row>
    <row r="186" ht="9" hidden="1" customHeight="1" spans="1:7">
      <c r="A186" s="66" t="s">
        <v>804</v>
      </c>
      <c r="B186" s="67">
        <v>0</v>
      </c>
      <c r="C186" s="172"/>
      <c r="D186" s="172"/>
      <c r="E186" s="67">
        <v>0</v>
      </c>
      <c r="F186" s="171"/>
      <c r="G186" s="171" t="e">
        <f t="shared" si="6"/>
        <v>#DIV/0!</v>
      </c>
    </row>
    <row r="187" ht="11" hidden="1" customHeight="1" spans="1:7">
      <c r="A187" s="66" t="s">
        <v>805</v>
      </c>
      <c r="B187" s="67">
        <v>0</v>
      </c>
      <c r="C187" s="172"/>
      <c r="D187" s="172"/>
      <c r="E187" s="67">
        <v>0</v>
      </c>
      <c r="F187" s="171"/>
      <c r="G187" s="171" t="e">
        <f t="shared" si="6"/>
        <v>#DIV/0!</v>
      </c>
    </row>
    <row r="188" ht="11" hidden="1" customHeight="1" spans="1:7">
      <c r="A188" s="73" t="s">
        <v>806</v>
      </c>
      <c r="B188" s="67">
        <f>B189</f>
        <v>0</v>
      </c>
      <c r="C188" s="172"/>
      <c r="D188" s="172"/>
      <c r="E188" s="67">
        <f>E189</f>
        <v>0</v>
      </c>
      <c r="F188" s="171"/>
      <c r="G188" s="171" t="e">
        <f t="shared" si="6"/>
        <v>#DIV/0!</v>
      </c>
    </row>
    <row r="189" ht="9" hidden="1" customHeight="1" spans="1:7">
      <c r="A189" s="73" t="s">
        <v>807</v>
      </c>
      <c r="B189" s="67">
        <f>SUM(B190:B206)</f>
        <v>0</v>
      </c>
      <c r="C189" s="172"/>
      <c r="D189" s="172"/>
      <c r="E189" s="67">
        <f>SUM(E190:E206)</f>
        <v>0</v>
      </c>
      <c r="F189" s="171"/>
      <c r="G189" s="171" t="e">
        <f t="shared" si="6"/>
        <v>#DIV/0!</v>
      </c>
    </row>
    <row r="190" ht="9" hidden="1" customHeight="1" spans="1:7">
      <c r="A190" s="66" t="s">
        <v>808</v>
      </c>
      <c r="B190" s="67">
        <v>0</v>
      </c>
      <c r="C190" s="172"/>
      <c r="D190" s="172"/>
      <c r="E190" s="67">
        <v>0</v>
      </c>
      <c r="F190" s="171"/>
      <c r="G190" s="171" t="e">
        <f t="shared" si="6"/>
        <v>#DIV/0!</v>
      </c>
    </row>
    <row r="191" ht="11" hidden="1" customHeight="1" spans="1:7">
      <c r="A191" s="66" t="s">
        <v>809</v>
      </c>
      <c r="B191" s="67">
        <v>0</v>
      </c>
      <c r="C191" s="172"/>
      <c r="D191" s="172"/>
      <c r="E191" s="67">
        <v>0</v>
      </c>
      <c r="F191" s="171"/>
      <c r="G191" s="171" t="e">
        <f t="shared" si="6"/>
        <v>#DIV/0!</v>
      </c>
    </row>
    <row r="192" ht="9" hidden="1" customHeight="1" spans="1:7">
      <c r="A192" s="66" t="s">
        <v>810</v>
      </c>
      <c r="B192" s="67">
        <v>0</v>
      </c>
      <c r="C192" s="172"/>
      <c r="D192" s="172"/>
      <c r="E192" s="67">
        <v>0</v>
      </c>
      <c r="F192" s="171"/>
      <c r="G192" s="171" t="e">
        <f t="shared" si="6"/>
        <v>#DIV/0!</v>
      </c>
    </row>
    <row r="193" ht="9" hidden="1" customHeight="1" spans="1:7">
      <c r="A193" s="66" t="s">
        <v>811</v>
      </c>
      <c r="B193" s="67">
        <v>0</v>
      </c>
      <c r="C193" s="172"/>
      <c r="D193" s="172"/>
      <c r="E193" s="67">
        <v>0</v>
      </c>
      <c r="F193" s="171"/>
      <c r="G193" s="171" t="e">
        <f t="shared" si="6"/>
        <v>#DIV/0!</v>
      </c>
    </row>
    <row r="194" ht="9" hidden="1" customHeight="1" spans="1:7">
      <c r="A194" s="66" t="s">
        <v>812</v>
      </c>
      <c r="B194" s="67">
        <v>0</v>
      </c>
      <c r="C194" s="172"/>
      <c r="D194" s="172"/>
      <c r="E194" s="67">
        <v>0</v>
      </c>
      <c r="F194" s="171"/>
      <c r="G194" s="171" t="e">
        <f t="shared" si="6"/>
        <v>#DIV/0!</v>
      </c>
    </row>
    <row r="195" ht="10" hidden="1" customHeight="1" spans="1:7">
      <c r="A195" s="66" t="s">
        <v>813</v>
      </c>
      <c r="B195" s="67">
        <v>0</v>
      </c>
      <c r="C195" s="172"/>
      <c r="D195" s="172"/>
      <c r="E195" s="67">
        <v>0</v>
      </c>
      <c r="F195" s="171"/>
      <c r="G195" s="171" t="e">
        <f t="shared" si="6"/>
        <v>#DIV/0!</v>
      </c>
    </row>
    <row r="196" ht="10" hidden="1" customHeight="1" spans="1:7">
      <c r="A196" s="66" t="s">
        <v>814</v>
      </c>
      <c r="B196" s="67">
        <v>0</v>
      </c>
      <c r="C196" s="172"/>
      <c r="D196" s="172"/>
      <c r="E196" s="67">
        <v>0</v>
      </c>
      <c r="F196" s="171"/>
      <c r="G196" s="171" t="e">
        <f t="shared" si="6"/>
        <v>#DIV/0!</v>
      </c>
    </row>
    <row r="197" ht="13" hidden="1" customHeight="1" spans="1:7">
      <c r="A197" s="66" t="s">
        <v>815</v>
      </c>
      <c r="B197" s="67">
        <v>0</v>
      </c>
      <c r="C197" s="172"/>
      <c r="D197" s="172"/>
      <c r="E197" s="67">
        <v>0</v>
      </c>
      <c r="F197" s="171"/>
      <c r="G197" s="171" t="e">
        <f t="shared" si="6"/>
        <v>#DIV/0!</v>
      </c>
    </row>
    <row r="198" ht="14" hidden="1" customHeight="1" spans="1:7">
      <c r="A198" s="66" t="s">
        <v>816</v>
      </c>
      <c r="B198" s="67">
        <v>0</v>
      </c>
      <c r="C198" s="172"/>
      <c r="D198" s="172"/>
      <c r="E198" s="67">
        <v>0</v>
      </c>
      <c r="F198" s="171"/>
      <c r="G198" s="171" t="e">
        <f t="shared" si="6"/>
        <v>#DIV/0!</v>
      </c>
    </row>
    <row r="199" ht="13" hidden="1" customHeight="1" spans="1:7">
      <c r="A199" s="66" t="s">
        <v>817</v>
      </c>
      <c r="B199" s="67">
        <v>0</v>
      </c>
      <c r="C199" s="172"/>
      <c r="D199" s="172"/>
      <c r="E199" s="67">
        <v>0</v>
      </c>
      <c r="F199" s="171"/>
      <c r="G199" s="171" t="e">
        <f t="shared" si="6"/>
        <v>#DIV/0!</v>
      </c>
    </row>
    <row r="200" ht="13" hidden="1" customHeight="1" spans="1:7">
      <c r="A200" s="66" t="s">
        <v>818</v>
      </c>
      <c r="B200" s="67">
        <v>0</v>
      </c>
      <c r="C200" s="172"/>
      <c r="D200" s="172"/>
      <c r="E200" s="67">
        <v>0</v>
      </c>
      <c r="F200" s="171"/>
      <c r="G200" s="171" t="e">
        <f t="shared" si="6"/>
        <v>#DIV/0!</v>
      </c>
    </row>
    <row r="201" ht="14" hidden="1" customHeight="1" spans="1:7">
      <c r="A201" s="66" t="s">
        <v>819</v>
      </c>
      <c r="B201" s="67">
        <v>0</v>
      </c>
      <c r="C201" s="172"/>
      <c r="D201" s="172"/>
      <c r="E201" s="67">
        <v>0</v>
      </c>
      <c r="F201" s="171"/>
      <c r="G201" s="171" t="e">
        <f t="shared" si="6"/>
        <v>#DIV/0!</v>
      </c>
    </row>
    <row r="202" ht="12" hidden="1" customHeight="1" spans="1:7">
      <c r="A202" s="66" t="s">
        <v>820</v>
      </c>
      <c r="B202" s="67">
        <v>0</v>
      </c>
      <c r="C202" s="172"/>
      <c r="D202" s="172"/>
      <c r="E202" s="67">
        <v>0</v>
      </c>
      <c r="F202" s="171"/>
      <c r="G202" s="171" t="e">
        <f t="shared" si="6"/>
        <v>#DIV/0!</v>
      </c>
    </row>
    <row r="203" ht="14" hidden="1" customHeight="1" spans="1:7">
      <c r="A203" s="66" t="s">
        <v>821</v>
      </c>
      <c r="B203" s="67">
        <v>0</v>
      </c>
      <c r="C203" s="172"/>
      <c r="D203" s="172"/>
      <c r="E203" s="67">
        <v>0</v>
      </c>
      <c r="F203" s="171"/>
      <c r="G203" s="171" t="e">
        <f t="shared" si="6"/>
        <v>#DIV/0!</v>
      </c>
    </row>
    <row r="204" ht="13" hidden="1" customHeight="1" spans="1:7">
      <c r="A204" s="66" t="s">
        <v>822</v>
      </c>
      <c r="B204" s="67">
        <v>0</v>
      </c>
      <c r="C204" s="172"/>
      <c r="D204" s="172"/>
      <c r="E204" s="67">
        <v>0</v>
      </c>
      <c r="F204" s="171"/>
      <c r="G204" s="171" t="e">
        <f t="shared" si="6"/>
        <v>#DIV/0!</v>
      </c>
    </row>
    <row r="205" hidden="1" spans="1:7">
      <c r="A205" s="66" t="s">
        <v>823</v>
      </c>
      <c r="B205" s="67">
        <v>0</v>
      </c>
      <c r="C205" s="172"/>
      <c r="D205" s="172"/>
      <c r="E205" s="67">
        <v>0</v>
      </c>
      <c r="F205" s="171"/>
      <c r="G205" s="171" t="e">
        <f t="shared" si="6"/>
        <v>#DIV/0!</v>
      </c>
    </row>
    <row r="206" hidden="1" spans="1:7">
      <c r="A206" s="66" t="s">
        <v>824</v>
      </c>
      <c r="B206" s="67">
        <v>0</v>
      </c>
      <c r="C206" s="172"/>
      <c r="D206" s="172"/>
      <c r="E206" s="67">
        <v>0</v>
      </c>
      <c r="F206" s="171"/>
      <c r="G206" s="171" t="e">
        <f t="shared" si="6"/>
        <v>#DIV/0!</v>
      </c>
    </row>
    <row r="207" spans="1:7">
      <c r="A207" s="173" t="s">
        <v>825</v>
      </c>
      <c r="B207" s="67">
        <f>SUM(B208,B221)</f>
        <v>437</v>
      </c>
      <c r="C207" s="67">
        <f>SUM(C208,C221)</f>
        <v>0</v>
      </c>
      <c r="D207" s="67">
        <f>SUM(D208,D221)</f>
        <v>0</v>
      </c>
      <c r="E207" s="170">
        <f>SUM(E208,E221)</f>
        <v>1123</v>
      </c>
      <c r="F207" s="171"/>
      <c r="G207" s="171">
        <f t="shared" si="6"/>
        <v>156.979405034325</v>
      </c>
    </row>
    <row r="208" spans="1:7">
      <c r="A208" s="173" t="s">
        <v>542</v>
      </c>
      <c r="B208" s="67">
        <f>SUM(B209:B220)</f>
        <v>437</v>
      </c>
      <c r="C208" s="172"/>
      <c r="D208" s="172"/>
      <c r="E208" s="67">
        <f>SUM(E209:E220)</f>
        <v>1123</v>
      </c>
      <c r="F208" s="171"/>
      <c r="G208" s="171">
        <f t="shared" si="6"/>
        <v>156.979405034325</v>
      </c>
    </row>
    <row r="209" spans="1:7">
      <c r="A209" s="174" t="s">
        <v>826</v>
      </c>
      <c r="B209" s="67">
        <v>0</v>
      </c>
      <c r="C209" s="172"/>
      <c r="D209" s="172"/>
      <c r="E209" s="67">
        <v>0</v>
      </c>
      <c r="F209" s="171"/>
      <c r="G209" s="171"/>
    </row>
    <row r="210" spans="1:7">
      <c r="A210" s="174" t="s">
        <v>827</v>
      </c>
      <c r="B210" s="67">
        <v>0</v>
      </c>
      <c r="C210" s="172"/>
      <c r="D210" s="172"/>
      <c r="E210" s="67">
        <v>0</v>
      </c>
      <c r="F210" s="171"/>
      <c r="G210" s="171"/>
    </row>
    <row r="211" spans="1:7">
      <c r="A211" s="174" t="s">
        <v>828</v>
      </c>
      <c r="B211" s="67">
        <v>0</v>
      </c>
      <c r="C211" s="172"/>
      <c r="D211" s="172"/>
      <c r="E211" s="67">
        <v>0</v>
      </c>
      <c r="F211" s="171"/>
      <c r="G211" s="171"/>
    </row>
    <row r="212" spans="1:7">
      <c r="A212" s="174" t="s">
        <v>829</v>
      </c>
      <c r="B212" s="67">
        <v>0</v>
      </c>
      <c r="C212" s="172"/>
      <c r="D212" s="172"/>
      <c r="E212" s="67">
        <v>0</v>
      </c>
      <c r="F212" s="171"/>
      <c r="G212" s="171"/>
    </row>
    <row r="213" spans="1:7">
      <c r="A213" s="174" t="s">
        <v>830</v>
      </c>
      <c r="B213" s="67">
        <v>0</v>
      </c>
      <c r="C213" s="172"/>
      <c r="D213" s="172"/>
      <c r="E213" s="67">
        <v>0</v>
      </c>
      <c r="F213" s="171"/>
      <c r="G213" s="171"/>
    </row>
    <row r="214" spans="1:7">
      <c r="A214" s="174" t="s">
        <v>831</v>
      </c>
      <c r="B214" s="67">
        <v>0</v>
      </c>
      <c r="C214" s="172"/>
      <c r="D214" s="172"/>
      <c r="E214" s="67">
        <v>0</v>
      </c>
      <c r="F214" s="171"/>
      <c r="G214" s="171"/>
    </row>
    <row r="215" spans="1:7">
      <c r="A215" s="174" t="s">
        <v>832</v>
      </c>
      <c r="B215" s="67">
        <v>0</v>
      </c>
      <c r="C215" s="172"/>
      <c r="D215" s="172"/>
      <c r="E215" s="67">
        <v>0</v>
      </c>
      <c r="F215" s="171"/>
      <c r="G215" s="171"/>
    </row>
    <row r="216" spans="1:7">
      <c r="A216" s="174" t="s">
        <v>833</v>
      </c>
      <c r="B216" s="67">
        <v>46</v>
      </c>
      <c r="C216" s="172"/>
      <c r="D216" s="172"/>
      <c r="E216" s="67">
        <v>0</v>
      </c>
      <c r="F216" s="171"/>
      <c r="G216" s="171"/>
    </row>
    <row r="217" spans="1:7">
      <c r="A217" s="174" t="s">
        <v>834</v>
      </c>
      <c r="B217" s="67">
        <v>0</v>
      </c>
      <c r="C217" s="172"/>
      <c r="D217" s="172"/>
      <c r="E217" s="67">
        <v>0</v>
      </c>
      <c r="F217" s="171"/>
      <c r="G217" s="171"/>
    </row>
    <row r="218" spans="1:7">
      <c r="A218" s="174" t="s">
        <v>835</v>
      </c>
      <c r="B218" s="67">
        <v>391</v>
      </c>
      <c r="C218" s="172"/>
      <c r="D218" s="172"/>
      <c r="E218" s="67">
        <v>1123</v>
      </c>
      <c r="F218" s="171"/>
      <c r="G218" s="171">
        <f>(E218/B218-1)*100</f>
        <v>187.212276214834</v>
      </c>
    </row>
    <row r="219" spans="1:7">
      <c r="A219" s="174" t="s">
        <v>836</v>
      </c>
      <c r="B219" s="67">
        <v>0</v>
      </c>
      <c r="C219" s="172"/>
      <c r="D219" s="172"/>
      <c r="E219" s="67">
        <v>0</v>
      </c>
      <c r="F219" s="171"/>
      <c r="G219" s="171"/>
    </row>
    <row r="220" spans="1:7">
      <c r="A220" s="174" t="s">
        <v>837</v>
      </c>
      <c r="B220" s="67">
        <v>0</v>
      </c>
      <c r="C220" s="172"/>
      <c r="D220" s="172"/>
      <c r="E220" s="67">
        <v>0</v>
      </c>
      <c r="F220" s="171"/>
      <c r="G220" s="171" t="e">
        <f>(E220/B220-1)*100</f>
        <v>#DIV/0!</v>
      </c>
    </row>
    <row r="221" spans="1:7">
      <c r="A221" s="173" t="s">
        <v>838</v>
      </c>
      <c r="B221" s="67">
        <f>SUM(B222:B227)</f>
        <v>0</v>
      </c>
      <c r="C221" s="172"/>
      <c r="D221" s="172"/>
      <c r="E221" s="67">
        <f>SUM(E222:E227)</f>
        <v>0</v>
      </c>
      <c r="F221" s="171"/>
      <c r="G221" s="171"/>
    </row>
    <row r="222" spans="1:7">
      <c r="A222" s="174" t="s">
        <v>839</v>
      </c>
      <c r="B222" s="67">
        <v>0</v>
      </c>
      <c r="C222" s="172"/>
      <c r="D222" s="172"/>
      <c r="E222" s="67">
        <v>0</v>
      </c>
      <c r="F222" s="171"/>
      <c r="G222" s="171"/>
    </row>
    <row r="223" spans="1:7">
      <c r="A223" s="174" t="s">
        <v>840</v>
      </c>
      <c r="B223" s="67">
        <v>0</v>
      </c>
      <c r="C223" s="172"/>
      <c r="D223" s="172"/>
      <c r="E223" s="67">
        <v>0</v>
      </c>
      <c r="F223" s="171"/>
      <c r="G223" s="171"/>
    </row>
    <row r="224" spans="1:7">
      <c r="A224" s="174" t="s">
        <v>453</v>
      </c>
      <c r="B224" s="67">
        <v>0</v>
      </c>
      <c r="C224" s="172"/>
      <c r="D224" s="172"/>
      <c r="E224" s="67">
        <v>0</v>
      </c>
      <c r="F224" s="171"/>
      <c r="G224" s="171"/>
    </row>
    <row r="225" spans="1:7">
      <c r="A225" s="174" t="s">
        <v>841</v>
      </c>
      <c r="B225" s="67">
        <v>0</v>
      </c>
      <c r="C225" s="172"/>
      <c r="D225" s="172"/>
      <c r="E225" s="67">
        <v>0</v>
      </c>
      <c r="F225" s="171"/>
      <c r="G225" s="171"/>
    </row>
    <row r="226" spans="1:7">
      <c r="A226" s="174" t="s">
        <v>842</v>
      </c>
      <c r="B226" s="67">
        <v>0</v>
      </c>
      <c r="C226" s="172"/>
      <c r="D226" s="172"/>
      <c r="E226" s="67">
        <v>0</v>
      </c>
      <c r="F226" s="171"/>
      <c r="G226" s="171"/>
    </row>
    <row r="227" spans="1:7">
      <c r="A227" s="174" t="s">
        <v>843</v>
      </c>
      <c r="B227" s="67">
        <v>0</v>
      </c>
      <c r="C227" s="172"/>
      <c r="D227" s="172"/>
      <c r="E227" s="67">
        <v>0</v>
      </c>
      <c r="F227" s="171"/>
      <c r="G227" s="171"/>
    </row>
    <row r="228" spans="1:7">
      <c r="A228" s="73" t="s">
        <v>514</v>
      </c>
      <c r="B228" s="67">
        <f>B229</f>
        <v>2313</v>
      </c>
      <c r="C228" s="67">
        <f>C229</f>
        <v>0</v>
      </c>
      <c r="D228" s="67">
        <f>D229</f>
        <v>1125</v>
      </c>
      <c r="E228" s="170">
        <f>E229</f>
        <v>2528</v>
      </c>
      <c r="F228" s="171">
        <f>E228/D228*100</f>
        <v>224.711111111111</v>
      </c>
      <c r="G228" s="171">
        <f>(E228/B228-1)*100</f>
        <v>9.29528750540423</v>
      </c>
    </row>
    <row r="229" spans="1:7">
      <c r="A229" s="73" t="s">
        <v>788</v>
      </c>
      <c r="B229" s="67">
        <f>SUM(B230:B244)</f>
        <v>2313</v>
      </c>
      <c r="C229" s="67">
        <f>SUM(C230:C244)</f>
        <v>0</v>
      </c>
      <c r="D229" s="67">
        <f>SUM(D230:D244)</f>
        <v>1125</v>
      </c>
      <c r="E229" s="67">
        <f>SUM(E230:E244)</f>
        <v>2528</v>
      </c>
      <c r="F229" s="171">
        <f>E229/D229*100</f>
        <v>224.711111111111</v>
      </c>
      <c r="G229" s="171">
        <f>(E229/B229-1)*100</f>
        <v>9.29528750540423</v>
      </c>
    </row>
    <row r="230" spans="1:7">
      <c r="A230" s="66" t="s">
        <v>789</v>
      </c>
      <c r="B230" s="67">
        <v>0</v>
      </c>
      <c r="C230" s="172"/>
      <c r="D230" s="172"/>
      <c r="E230" s="67">
        <v>0</v>
      </c>
      <c r="F230" s="171"/>
      <c r="G230" s="171"/>
    </row>
    <row r="231" spans="1:7">
      <c r="A231" s="66" t="s">
        <v>791</v>
      </c>
      <c r="B231" s="67">
        <v>0</v>
      </c>
      <c r="C231" s="172"/>
      <c r="D231" s="172"/>
      <c r="E231" s="67">
        <v>0</v>
      </c>
      <c r="F231" s="171"/>
      <c r="G231" s="171"/>
    </row>
    <row r="232" spans="1:7">
      <c r="A232" s="66" t="s">
        <v>792</v>
      </c>
      <c r="B232" s="67">
        <v>0</v>
      </c>
      <c r="C232" s="172"/>
      <c r="D232" s="172"/>
      <c r="E232" s="67">
        <v>0</v>
      </c>
      <c r="F232" s="171"/>
      <c r="G232" s="171"/>
    </row>
    <row r="233" spans="1:7">
      <c r="A233" s="66" t="s">
        <v>794</v>
      </c>
      <c r="B233" s="67">
        <v>0</v>
      </c>
      <c r="C233" s="172"/>
      <c r="D233" s="172"/>
      <c r="E233" s="67">
        <v>0</v>
      </c>
      <c r="F233" s="171"/>
      <c r="G233" s="171"/>
    </row>
    <row r="234" spans="1:7">
      <c r="A234" s="66" t="s">
        <v>795</v>
      </c>
      <c r="B234" s="67">
        <v>0</v>
      </c>
      <c r="C234" s="172"/>
      <c r="D234" s="172"/>
      <c r="E234" s="67">
        <v>0</v>
      </c>
      <c r="F234" s="171"/>
      <c r="G234" s="171"/>
    </row>
    <row r="235" spans="1:7">
      <c r="A235" s="66" t="s">
        <v>797</v>
      </c>
      <c r="B235" s="67">
        <v>0</v>
      </c>
      <c r="C235" s="172"/>
      <c r="D235" s="172"/>
      <c r="E235" s="67">
        <v>0</v>
      </c>
      <c r="F235" s="171"/>
      <c r="G235" s="171"/>
    </row>
    <row r="236" spans="1:7">
      <c r="A236" s="66" t="s">
        <v>798</v>
      </c>
      <c r="B236" s="67">
        <v>0</v>
      </c>
      <c r="C236" s="172"/>
      <c r="D236" s="172"/>
      <c r="E236" s="67">
        <v>0</v>
      </c>
      <c r="F236" s="171"/>
      <c r="G236" s="171"/>
    </row>
    <row r="237" spans="1:7">
      <c r="A237" s="66" t="s">
        <v>799</v>
      </c>
      <c r="B237" s="67">
        <v>0</v>
      </c>
      <c r="C237" s="172"/>
      <c r="D237" s="172"/>
      <c r="E237" s="67">
        <v>0</v>
      </c>
      <c r="F237" s="171"/>
      <c r="G237" s="171"/>
    </row>
    <row r="238" spans="1:7">
      <c r="A238" s="66" t="s">
        <v>800</v>
      </c>
      <c r="B238" s="67">
        <v>0</v>
      </c>
      <c r="C238" s="172"/>
      <c r="D238" s="172"/>
      <c r="E238" s="67">
        <v>0</v>
      </c>
      <c r="F238" s="171"/>
      <c r="G238" s="171"/>
    </row>
    <row r="239" spans="1:7">
      <c r="A239" s="66" t="s">
        <v>801</v>
      </c>
      <c r="B239" s="67">
        <v>0</v>
      </c>
      <c r="C239" s="172"/>
      <c r="D239" s="172"/>
      <c r="E239" s="67">
        <v>0</v>
      </c>
      <c r="F239" s="171"/>
      <c r="G239" s="171"/>
    </row>
    <row r="240" spans="1:7">
      <c r="A240" s="66" t="s">
        <v>802</v>
      </c>
      <c r="B240" s="67">
        <v>0</v>
      </c>
      <c r="C240" s="172"/>
      <c r="D240" s="172"/>
      <c r="E240" s="67">
        <v>0</v>
      </c>
      <c r="F240" s="171"/>
      <c r="G240" s="171"/>
    </row>
    <row r="241" spans="1:7">
      <c r="A241" s="66" t="s">
        <v>803</v>
      </c>
      <c r="B241" s="67">
        <v>0</v>
      </c>
      <c r="C241" s="172"/>
      <c r="D241" s="172"/>
      <c r="E241" s="67">
        <v>0</v>
      </c>
      <c r="F241" s="171"/>
      <c r="G241" s="171"/>
    </row>
    <row r="242" spans="1:7">
      <c r="A242" s="66" t="s">
        <v>844</v>
      </c>
      <c r="B242" s="67">
        <v>0</v>
      </c>
      <c r="C242" s="172"/>
      <c r="D242" s="172"/>
      <c r="E242" s="67">
        <v>0</v>
      </c>
      <c r="F242" s="171"/>
      <c r="G242" s="171"/>
    </row>
    <row r="243" spans="1:7">
      <c r="A243" s="66" t="s">
        <v>804</v>
      </c>
      <c r="B243" s="67">
        <v>1125</v>
      </c>
      <c r="C243" s="172"/>
      <c r="D243" s="172">
        <v>1125</v>
      </c>
      <c r="E243" s="67">
        <v>1125</v>
      </c>
      <c r="F243" s="171">
        <f>E243/D243*100</f>
        <v>100</v>
      </c>
      <c r="G243" s="171">
        <f>(E243/B243-1)*100</f>
        <v>0</v>
      </c>
    </row>
    <row r="244" spans="1:7">
      <c r="A244" s="66" t="s">
        <v>805</v>
      </c>
      <c r="B244" s="67">
        <v>1188</v>
      </c>
      <c r="C244" s="172"/>
      <c r="D244" s="172"/>
      <c r="E244" s="67">
        <v>1403</v>
      </c>
      <c r="F244" s="175"/>
      <c r="G244" s="172"/>
    </row>
  </sheetData>
  <mergeCells count="6">
    <mergeCell ref="A2:G2"/>
    <mergeCell ref="A4:A5"/>
    <mergeCell ref="B4:B5"/>
    <mergeCell ref="E4:E5"/>
    <mergeCell ref="F4:F5"/>
    <mergeCell ref="G4:G5"/>
  </mergeCells>
  <printOptions horizontalCentered="1"/>
  <pageMargins left="0.751388888888889" right="0.751388888888889" top="0.388888888888889" bottom="0.388888888888889" header="0.507638888888889" footer="0.507638888888889"/>
  <pageSetup paperSize="9" scale="85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view="pageBreakPreview" zoomScaleNormal="100" workbookViewId="0">
      <selection activeCell="J6" sqref="J6"/>
    </sheetView>
  </sheetViews>
  <sheetFormatPr defaultColWidth="9.125" defaultRowHeight="15.6" outlineLevelCol="6"/>
  <cols>
    <col min="1" max="1" width="45.5" style="118" customWidth="1"/>
    <col min="2" max="2" width="8" style="176" hidden="1" customWidth="1"/>
    <col min="3" max="3" width="9.125" style="118" hidden="1" customWidth="1"/>
    <col min="4" max="4" width="12.75" style="118" hidden="1" customWidth="1"/>
    <col min="5" max="5" width="10.3" style="118" customWidth="1"/>
    <col min="6" max="7" width="9.125" style="118" hidden="1" customWidth="1"/>
    <col min="8" max="231" width="9.125" style="118" customWidth="1"/>
    <col min="232" max="16384" width="9.125" style="13"/>
  </cols>
  <sheetData>
    <row r="1" ht="23.1" customHeight="1" spans="1:1">
      <c r="A1" s="119" t="s">
        <v>845</v>
      </c>
    </row>
    <row r="2" s="118" customFormat="1" ht="33.95" customHeight="1" spans="1:7">
      <c r="A2" s="177" t="s">
        <v>846</v>
      </c>
      <c r="B2" s="177"/>
      <c r="C2" s="177"/>
      <c r="D2" s="177"/>
      <c r="E2" s="177"/>
      <c r="F2" s="177"/>
      <c r="G2" s="177"/>
    </row>
    <row r="3" s="118" customFormat="1" ht="16.5" customHeight="1" spans="1:5">
      <c r="A3" s="178"/>
      <c r="B3" s="178"/>
      <c r="C3" s="178"/>
      <c r="D3" s="178"/>
      <c r="E3" s="179" t="s">
        <v>66</v>
      </c>
    </row>
    <row r="4" s="118" customFormat="1" ht="17.1" customHeight="1" spans="1:7">
      <c r="A4" s="180" t="s">
        <v>611</v>
      </c>
      <c r="B4" s="181" t="s">
        <v>847</v>
      </c>
      <c r="C4" s="169" t="s">
        <v>848</v>
      </c>
      <c r="D4" s="169"/>
      <c r="E4" s="168" t="s">
        <v>72</v>
      </c>
      <c r="F4" s="72" t="s">
        <v>626</v>
      </c>
      <c r="G4" s="72" t="s">
        <v>627</v>
      </c>
    </row>
    <row r="5" s="118" customFormat="1" ht="18.75" customHeight="1" spans="1:7">
      <c r="A5" s="182"/>
      <c r="B5" s="183"/>
      <c r="C5" s="72" t="s">
        <v>628</v>
      </c>
      <c r="D5" s="72" t="s">
        <v>629</v>
      </c>
      <c r="E5" s="168"/>
      <c r="F5" s="72"/>
      <c r="G5" s="72"/>
    </row>
    <row r="6" s="118" customFormat="1" ht="18.75" customHeight="1" spans="1:7">
      <c r="A6" s="184" t="s">
        <v>630</v>
      </c>
      <c r="B6" s="137"/>
      <c r="C6" s="184"/>
      <c r="D6" s="184"/>
      <c r="E6" s="137">
        <v>0</v>
      </c>
      <c r="F6" s="185"/>
      <c r="G6" s="185"/>
    </row>
    <row r="7" s="118" customFormat="1" ht="18.75" customHeight="1" spans="1:7">
      <c r="A7" s="184" t="s">
        <v>631</v>
      </c>
      <c r="B7" s="137"/>
      <c r="C7" s="184"/>
      <c r="D7" s="184"/>
      <c r="E7" s="137">
        <v>0</v>
      </c>
      <c r="F7" s="185"/>
      <c r="G7" s="185"/>
    </row>
    <row r="8" s="118" customFormat="1" ht="18.75" customHeight="1" spans="1:7">
      <c r="A8" s="184" t="s">
        <v>632</v>
      </c>
      <c r="C8" s="137"/>
      <c r="D8" s="137">
        <v>21303</v>
      </c>
      <c r="E8" s="137">
        <v>21303</v>
      </c>
      <c r="F8" s="186">
        <f>E8/D8*100</f>
        <v>100</v>
      </c>
      <c r="G8" s="187">
        <v>0</v>
      </c>
    </row>
    <row r="9" s="118" customFormat="1" ht="18.75" customHeight="1" spans="1:7">
      <c r="A9" s="184" t="s">
        <v>634</v>
      </c>
      <c r="B9" s="137">
        <v>1125</v>
      </c>
      <c r="C9" s="137">
        <v>1125</v>
      </c>
      <c r="D9" s="137">
        <v>1125</v>
      </c>
      <c r="E9" s="137">
        <v>1125</v>
      </c>
      <c r="F9" s="185"/>
      <c r="G9" s="185"/>
    </row>
    <row r="10" s="118" customFormat="1" ht="18.75" customHeight="1" spans="1:7">
      <c r="A10" s="184" t="s">
        <v>633</v>
      </c>
      <c r="B10" s="137"/>
      <c r="C10" s="188"/>
      <c r="D10" s="188"/>
      <c r="E10" s="137">
        <v>0</v>
      </c>
      <c r="F10" s="185"/>
      <c r="G10" s="185"/>
    </row>
    <row r="11" s="118" customFormat="1" ht="18.75" customHeight="1" spans="1:7">
      <c r="A11" s="184" t="s">
        <v>635</v>
      </c>
      <c r="B11" s="137"/>
      <c r="C11" s="188"/>
      <c r="D11" s="188"/>
      <c r="E11" s="137">
        <v>0</v>
      </c>
      <c r="F11" s="185"/>
      <c r="G11" s="185"/>
    </row>
    <row r="12" s="118" customFormat="1" ht="18.75" customHeight="1" spans="1:7">
      <c r="A12" s="184" t="s">
        <v>636</v>
      </c>
      <c r="B12" s="137"/>
      <c r="C12" s="137"/>
      <c r="D12" s="137"/>
      <c r="E12" s="137">
        <v>0</v>
      </c>
      <c r="F12" s="185"/>
      <c r="G12" s="185"/>
    </row>
    <row r="13" s="118" customFormat="1" ht="18.75" customHeight="1" spans="1:7">
      <c r="A13" s="184" t="s">
        <v>637</v>
      </c>
      <c r="B13" s="137">
        <v>1188</v>
      </c>
      <c r="C13" s="137">
        <v>1306</v>
      </c>
      <c r="D13" s="137">
        <v>1306</v>
      </c>
      <c r="E13" s="137">
        <v>1403</v>
      </c>
      <c r="F13" s="185"/>
      <c r="G13" s="185"/>
    </row>
    <row r="14" s="118" customFormat="1" ht="18.75" customHeight="1" spans="1:7">
      <c r="A14" s="168" t="s">
        <v>638</v>
      </c>
      <c r="B14" s="137">
        <f>SUM(B6:B13)</f>
        <v>2313</v>
      </c>
      <c r="C14" s="137">
        <f>SUM(C6:C13)</f>
        <v>2431</v>
      </c>
      <c r="D14" s="137">
        <f>SUM(D6:D13)</f>
        <v>23734</v>
      </c>
      <c r="E14" s="137">
        <f>SUM(E6:E13)</f>
        <v>23831</v>
      </c>
      <c r="F14" s="186">
        <f>E14/D14*100</f>
        <v>100.408696384933</v>
      </c>
      <c r="G14" s="189">
        <f>(E14/B14-1)*100</f>
        <v>930.306960657155</v>
      </c>
    </row>
  </sheetData>
  <mergeCells count="6">
    <mergeCell ref="A2:G2"/>
    <mergeCell ref="A4:A5"/>
    <mergeCell ref="B4:B5"/>
    <mergeCell ref="E4:E5"/>
    <mergeCell ref="F4:F5"/>
    <mergeCell ref="G4:G5"/>
  </mergeCells>
  <printOptions horizontalCentered="1"/>
  <pageMargins left="0.751388888888889" right="0.751388888888889" top="0.389583333333333" bottom="0.389583333333333" header="0.507638888888889" footer="0.507638888888889"/>
  <pageSetup paperSize="9" scale="120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44"/>
  <sheetViews>
    <sheetView view="pageBreakPreview" zoomScaleNormal="100" topLeftCell="A52" workbookViewId="0">
      <selection activeCell="L6" sqref="L6"/>
    </sheetView>
  </sheetViews>
  <sheetFormatPr defaultColWidth="9.15" defaultRowHeight="15.6"/>
  <cols>
    <col min="1" max="1" width="55.7" style="52" customWidth="1"/>
    <col min="2" max="2" width="14" style="52" hidden="1" customWidth="1"/>
    <col min="3" max="3" width="9.15" style="118" hidden="1" customWidth="1"/>
    <col min="4" max="4" width="12.25" style="118" hidden="1" customWidth="1"/>
    <col min="5" max="5" width="11.5" style="118" customWidth="1"/>
    <col min="6" max="7" width="9.15" style="118" hidden="1" customWidth="1"/>
    <col min="8" max="255" width="9.15" style="118" customWidth="1"/>
    <col min="256" max="16384" width="9.15" style="13"/>
  </cols>
  <sheetData>
    <row r="1" ht="24" customHeight="1" spans="1:1">
      <c r="A1" s="166" t="s">
        <v>849</v>
      </c>
    </row>
    <row r="2" s="52" customFormat="1" ht="44.25" customHeight="1" spans="1:7">
      <c r="A2" s="15" t="s">
        <v>850</v>
      </c>
      <c r="B2" s="15"/>
      <c r="C2" s="15"/>
      <c r="D2" s="15"/>
      <c r="E2" s="15"/>
      <c r="F2" s="15"/>
      <c r="G2" s="15"/>
    </row>
    <row r="3" s="52" customFormat="1" ht="17" customHeight="1" spans="1:5">
      <c r="A3" s="167"/>
      <c r="E3" s="18" t="s">
        <v>520</v>
      </c>
    </row>
    <row r="4" s="52" customFormat="1" ht="17" customHeight="1" spans="1:7">
      <c r="A4" s="168" t="s">
        <v>611</v>
      </c>
      <c r="B4" s="72" t="s">
        <v>625</v>
      </c>
      <c r="C4" s="169" t="s">
        <v>641</v>
      </c>
      <c r="D4" s="169"/>
      <c r="E4" s="168" t="s">
        <v>72</v>
      </c>
      <c r="F4" s="72" t="s">
        <v>626</v>
      </c>
      <c r="G4" s="72" t="s">
        <v>627</v>
      </c>
    </row>
    <row r="5" s="52" customFormat="1" ht="21" customHeight="1" spans="1:7">
      <c r="A5" s="168"/>
      <c r="B5" s="72"/>
      <c r="C5" s="72" t="s">
        <v>628</v>
      </c>
      <c r="D5" s="72" t="s">
        <v>629</v>
      </c>
      <c r="E5" s="168"/>
      <c r="F5" s="72"/>
      <c r="G5" s="72"/>
    </row>
    <row r="6" s="52" customFormat="1" spans="1:7">
      <c r="A6" s="65" t="s">
        <v>642</v>
      </c>
      <c r="B6" s="67">
        <f>SUM(B7,B14,B23,B34,B70,B86,B127,B132,B139,B143,B169,B188,B207,B228)</f>
        <v>39010</v>
      </c>
      <c r="C6" s="67">
        <f>SUM(C7,C14,C23,C34,C70,C86,C127,C132,C139,C143,C169,C188,C207,C228)</f>
        <v>802</v>
      </c>
      <c r="D6" s="67">
        <f>SUM(D7,D14,D23,D34,D70,D86,D127,D132,D139,D143,D169,D188,D207,D228)</f>
        <v>52166.08</v>
      </c>
      <c r="E6" s="170">
        <f>SUM(E7,E14,E23,E34,E70,E86,E127,E132,E139,E143,E169,E188,E207,E228)</f>
        <v>25464</v>
      </c>
      <c r="F6" s="171">
        <f t="shared" ref="F6:F9" si="0">E6/D6*100</f>
        <v>48.81332850772</v>
      </c>
      <c r="G6" s="171">
        <f>(E6/B6-1)*100</f>
        <v>-34.7244296334273</v>
      </c>
    </row>
    <row r="7" s="52" customFormat="1" spans="1:7">
      <c r="A7" s="73" t="s">
        <v>643</v>
      </c>
      <c r="B7" s="67">
        <f>B8</f>
        <v>24</v>
      </c>
      <c r="C7" s="172"/>
      <c r="D7" s="172">
        <f>SUM(D8:D13)</f>
        <v>48</v>
      </c>
      <c r="E7" s="170">
        <f>E8</f>
        <v>132</v>
      </c>
      <c r="F7" s="171">
        <f t="shared" si="0"/>
        <v>275</v>
      </c>
      <c r="G7" s="171"/>
    </row>
    <row r="8" s="52" customFormat="1" spans="1:7">
      <c r="A8" s="73" t="s">
        <v>644</v>
      </c>
      <c r="B8" s="67">
        <f>SUM(B9:B13)</f>
        <v>24</v>
      </c>
      <c r="C8" s="172"/>
      <c r="D8" s="172"/>
      <c r="E8" s="170">
        <f>SUM(E9:E13)</f>
        <v>132</v>
      </c>
      <c r="F8" s="171"/>
      <c r="G8" s="171"/>
    </row>
    <row r="9" s="52" customFormat="1" spans="1:7">
      <c r="A9" s="66" t="s">
        <v>645</v>
      </c>
      <c r="B9" s="67">
        <v>24</v>
      </c>
      <c r="C9" s="172"/>
      <c r="D9" s="172">
        <v>48</v>
      </c>
      <c r="E9" s="67">
        <v>102</v>
      </c>
      <c r="F9" s="171">
        <f t="shared" si="0"/>
        <v>212.5</v>
      </c>
      <c r="G9" s="171"/>
    </row>
    <row r="10" s="52" customFormat="1" spans="1:7">
      <c r="A10" s="66" t="s">
        <v>646</v>
      </c>
      <c r="B10" s="67">
        <v>0</v>
      </c>
      <c r="C10" s="172"/>
      <c r="D10" s="172"/>
      <c r="E10" s="67">
        <v>0</v>
      </c>
      <c r="F10" s="171"/>
      <c r="G10" s="171"/>
    </row>
    <row r="11" s="52" customFormat="1" ht="13" customHeight="1" spans="1:7">
      <c r="A11" s="66" t="s">
        <v>647</v>
      </c>
      <c r="B11" s="67"/>
      <c r="C11" s="172"/>
      <c r="D11" s="172"/>
      <c r="E11" s="67">
        <v>0</v>
      </c>
      <c r="F11" s="171"/>
      <c r="G11" s="171"/>
    </row>
    <row r="12" s="52" customFormat="1" ht="12" hidden="1" customHeight="1" spans="1:7">
      <c r="A12" s="66" t="s">
        <v>648</v>
      </c>
      <c r="B12" s="67">
        <v>0</v>
      </c>
      <c r="C12" s="172"/>
      <c r="D12" s="172"/>
      <c r="E12" s="67">
        <v>0</v>
      </c>
      <c r="F12" s="171"/>
      <c r="G12" s="171"/>
    </row>
    <row r="13" s="52" customFormat="1" ht="10" hidden="1" customHeight="1" spans="1:7">
      <c r="A13" s="66" t="s">
        <v>649</v>
      </c>
      <c r="B13" s="67">
        <v>0</v>
      </c>
      <c r="C13" s="172"/>
      <c r="D13" s="172"/>
      <c r="E13" s="67">
        <v>30</v>
      </c>
      <c r="F13" s="171" t="e">
        <f t="shared" ref="F13:F35" si="1">E13/D13*100</f>
        <v>#DIV/0!</v>
      </c>
      <c r="G13" s="171" t="e">
        <f t="shared" ref="G13:G34" si="2">(E13/B13-1)*100</f>
        <v>#DIV/0!</v>
      </c>
    </row>
    <row r="14" s="52" customFormat="1" ht="13" hidden="1" customHeight="1" spans="1:7">
      <c r="A14" s="73" t="s">
        <v>305</v>
      </c>
      <c r="B14" s="67">
        <f>B15+B19</f>
        <v>0</v>
      </c>
      <c r="C14" s="172"/>
      <c r="D14" s="172"/>
      <c r="E14" s="67">
        <f>E15+E19</f>
        <v>0</v>
      </c>
      <c r="F14" s="171" t="e">
        <f t="shared" si="1"/>
        <v>#DIV/0!</v>
      </c>
      <c r="G14" s="171" t="e">
        <f t="shared" si="2"/>
        <v>#DIV/0!</v>
      </c>
    </row>
    <row r="15" s="52" customFormat="1" ht="12" hidden="1" customHeight="1" spans="1:7">
      <c r="A15" s="73" t="s">
        <v>650</v>
      </c>
      <c r="B15" s="67">
        <f>SUM(B16:B18)</f>
        <v>0</v>
      </c>
      <c r="C15" s="172"/>
      <c r="D15" s="172"/>
      <c r="E15" s="67">
        <f>SUM(E16:E18)</f>
        <v>0</v>
      </c>
      <c r="F15" s="171" t="e">
        <f t="shared" si="1"/>
        <v>#DIV/0!</v>
      </c>
      <c r="G15" s="171" t="e">
        <f t="shared" si="2"/>
        <v>#DIV/0!</v>
      </c>
    </row>
    <row r="16" s="52" customFormat="1" ht="13" hidden="1" customHeight="1" spans="1:7">
      <c r="A16" s="66" t="s">
        <v>651</v>
      </c>
      <c r="B16" s="67">
        <v>0</v>
      </c>
      <c r="C16" s="172"/>
      <c r="D16" s="172"/>
      <c r="E16" s="67">
        <v>0</v>
      </c>
      <c r="F16" s="171" t="e">
        <f t="shared" si="1"/>
        <v>#DIV/0!</v>
      </c>
      <c r="G16" s="171" t="e">
        <f t="shared" si="2"/>
        <v>#DIV/0!</v>
      </c>
    </row>
    <row r="17" s="52" customFormat="1" ht="12" hidden="1" customHeight="1" spans="1:7">
      <c r="A17" s="66" t="s">
        <v>652</v>
      </c>
      <c r="B17" s="67">
        <v>0</v>
      </c>
      <c r="C17" s="172"/>
      <c r="D17" s="172"/>
      <c r="E17" s="67">
        <v>0</v>
      </c>
      <c r="F17" s="171" t="e">
        <f t="shared" si="1"/>
        <v>#DIV/0!</v>
      </c>
      <c r="G17" s="171" t="e">
        <f t="shared" si="2"/>
        <v>#DIV/0!</v>
      </c>
    </row>
    <row r="18" s="52" customFormat="1" ht="13" hidden="1" customHeight="1" spans="1:7">
      <c r="A18" s="66" t="s">
        <v>653</v>
      </c>
      <c r="B18" s="67">
        <v>0</v>
      </c>
      <c r="C18" s="172"/>
      <c r="D18" s="172"/>
      <c r="E18" s="67">
        <v>0</v>
      </c>
      <c r="F18" s="171" t="e">
        <f t="shared" si="1"/>
        <v>#DIV/0!</v>
      </c>
      <c r="G18" s="171" t="e">
        <f t="shared" si="2"/>
        <v>#DIV/0!</v>
      </c>
    </row>
    <row r="19" s="52" customFormat="1" ht="14" hidden="1" customHeight="1" spans="1:7">
      <c r="A19" s="73" t="s">
        <v>654</v>
      </c>
      <c r="B19" s="67">
        <f>SUM(B20:B22)</f>
        <v>0</v>
      </c>
      <c r="C19" s="172"/>
      <c r="D19" s="172"/>
      <c r="E19" s="67">
        <f>SUM(E20:E22)</f>
        <v>0</v>
      </c>
      <c r="F19" s="171" t="e">
        <f t="shared" si="1"/>
        <v>#DIV/0!</v>
      </c>
      <c r="G19" s="171" t="e">
        <f t="shared" si="2"/>
        <v>#DIV/0!</v>
      </c>
    </row>
    <row r="20" s="52" customFormat="1" ht="12" hidden="1" customHeight="1" spans="1:7">
      <c r="A20" s="66" t="s">
        <v>651</v>
      </c>
      <c r="B20" s="67">
        <v>0</v>
      </c>
      <c r="C20" s="172"/>
      <c r="D20" s="172"/>
      <c r="E20" s="67">
        <v>0</v>
      </c>
      <c r="F20" s="171" t="e">
        <f t="shared" si="1"/>
        <v>#DIV/0!</v>
      </c>
      <c r="G20" s="171" t="e">
        <f t="shared" si="2"/>
        <v>#DIV/0!</v>
      </c>
    </row>
    <row r="21" s="52" customFormat="1" ht="12" hidden="1" customHeight="1" spans="1:7">
      <c r="A21" s="66" t="s">
        <v>652</v>
      </c>
      <c r="B21" s="67">
        <v>0</v>
      </c>
      <c r="C21" s="172"/>
      <c r="D21" s="172"/>
      <c r="E21" s="67">
        <v>0</v>
      </c>
      <c r="F21" s="171" t="e">
        <f t="shared" si="1"/>
        <v>#DIV/0!</v>
      </c>
      <c r="G21" s="171" t="e">
        <f t="shared" si="2"/>
        <v>#DIV/0!</v>
      </c>
    </row>
    <row r="22" s="52" customFormat="1" ht="12" hidden="1" customHeight="1" spans="1:7">
      <c r="A22" s="66" t="s">
        <v>655</v>
      </c>
      <c r="B22" s="67">
        <v>0</v>
      </c>
      <c r="C22" s="172"/>
      <c r="D22" s="172"/>
      <c r="E22" s="67">
        <v>0</v>
      </c>
      <c r="F22" s="171" t="e">
        <f t="shared" si="1"/>
        <v>#DIV/0!</v>
      </c>
      <c r="G22" s="171" t="e">
        <f t="shared" si="2"/>
        <v>#DIV/0!</v>
      </c>
    </row>
    <row r="23" s="52" customFormat="1" ht="12" hidden="1" customHeight="1" spans="1:7">
      <c r="A23" s="73" t="s">
        <v>421</v>
      </c>
      <c r="B23" s="67">
        <f>SUM(B24,B29)</f>
        <v>0</v>
      </c>
      <c r="C23" s="172"/>
      <c r="D23" s="172"/>
      <c r="E23" s="67">
        <f>SUM(E24,E29)</f>
        <v>0</v>
      </c>
      <c r="F23" s="171" t="e">
        <f t="shared" si="1"/>
        <v>#DIV/0!</v>
      </c>
      <c r="G23" s="171" t="e">
        <f t="shared" si="2"/>
        <v>#DIV/0!</v>
      </c>
    </row>
    <row r="24" s="52" customFormat="1" ht="7" hidden="1" customHeight="1" spans="1:7">
      <c r="A24" s="73" t="s">
        <v>656</v>
      </c>
      <c r="B24" s="67">
        <f>SUM(B25:B28)</f>
        <v>0</v>
      </c>
      <c r="C24" s="172"/>
      <c r="D24" s="172"/>
      <c r="E24" s="67">
        <f>SUM(E25:E28)</f>
        <v>0</v>
      </c>
      <c r="F24" s="171" t="e">
        <f t="shared" si="1"/>
        <v>#DIV/0!</v>
      </c>
      <c r="G24" s="171" t="e">
        <f t="shared" si="2"/>
        <v>#DIV/0!</v>
      </c>
    </row>
    <row r="25" s="52" customFormat="1" ht="9" hidden="1" customHeight="1" spans="1:7">
      <c r="A25" s="66" t="s">
        <v>657</v>
      </c>
      <c r="B25" s="67">
        <v>0</v>
      </c>
      <c r="C25" s="172"/>
      <c r="D25" s="172"/>
      <c r="E25" s="67">
        <v>0</v>
      </c>
      <c r="F25" s="171" t="e">
        <f t="shared" si="1"/>
        <v>#DIV/0!</v>
      </c>
      <c r="G25" s="171" t="e">
        <f t="shared" si="2"/>
        <v>#DIV/0!</v>
      </c>
    </row>
    <row r="26" s="52" customFormat="1" ht="8" hidden="1" customHeight="1" spans="1:7">
      <c r="A26" s="66" t="s">
        <v>658</v>
      </c>
      <c r="B26" s="67">
        <v>0</v>
      </c>
      <c r="C26" s="172"/>
      <c r="D26" s="172"/>
      <c r="E26" s="67">
        <v>0</v>
      </c>
      <c r="F26" s="171" t="e">
        <f t="shared" si="1"/>
        <v>#DIV/0!</v>
      </c>
      <c r="G26" s="171" t="e">
        <f t="shared" si="2"/>
        <v>#DIV/0!</v>
      </c>
    </row>
    <row r="27" s="52" customFormat="1" ht="8" hidden="1" customHeight="1" spans="1:7">
      <c r="A27" s="66" t="s">
        <v>659</v>
      </c>
      <c r="B27" s="67">
        <v>0</v>
      </c>
      <c r="C27" s="172"/>
      <c r="D27" s="172"/>
      <c r="E27" s="67">
        <v>0</v>
      </c>
      <c r="F27" s="171" t="e">
        <f t="shared" si="1"/>
        <v>#DIV/0!</v>
      </c>
      <c r="G27" s="171" t="e">
        <f t="shared" si="2"/>
        <v>#DIV/0!</v>
      </c>
    </row>
    <row r="28" s="52" customFormat="1" ht="5" hidden="1" customHeight="1" spans="1:7">
      <c r="A28" s="66" t="s">
        <v>660</v>
      </c>
      <c r="B28" s="67">
        <v>0</v>
      </c>
      <c r="C28" s="172"/>
      <c r="D28" s="172"/>
      <c r="E28" s="67">
        <v>0</v>
      </c>
      <c r="F28" s="171" t="e">
        <f t="shared" si="1"/>
        <v>#DIV/0!</v>
      </c>
      <c r="G28" s="171" t="e">
        <f t="shared" si="2"/>
        <v>#DIV/0!</v>
      </c>
    </row>
    <row r="29" s="52" customFormat="1" ht="8" hidden="1" customHeight="1" spans="1:7">
      <c r="A29" s="73" t="s">
        <v>661</v>
      </c>
      <c r="B29" s="67">
        <f>SUM(B30:B33)</f>
        <v>0</v>
      </c>
      <c r="C29" s="172"/>
      <c r="D29" s="172"/>
      <c r="E29" s="67">
        <f>SUM(E30:E33)</f>
        <v>0</v>
      </c>
      <c r="F29" s="171" t="e">
        <f t="shared" si="1"/>
        <v>#DIV/0!</v>
      </c>
      <c r="G29" s="171" t="e">
        <f t="shared" si="2"/>
        <v>#DIV/0!</v>
      </c>
    </row>
    <row r="30" s="52" customFormat="1" ht="9" hidden="1" customHeight="1" spans="1:7">
      <c r="A30" s="66" t="s">
        <v>662</v>
      </c>
      <c r="B30" s="67">
        <v>0</v>
      </c>
      <c r="C30" s="172"/>
      <c r="D30" s="172"/>
      <c r="E30" s="67">
        <v>0</v>
      </c>
      <c r="F30" s="171" t="e">
        <f t="shared" si="1"/>
        <v>#DIV/0!</v>
      </c>
      <c r="G30" s="171" t="e">
        <f t="shared" si="2"/>
        <v>#DIV/0!</v>
      </c>
    </row>
    <row r="31" s="52" customFormat="1" hidden="1" spans="1:7">
      <c r="A31" s="66" t="s">
        <v>663</v>
      </c>
      <c r="B31" s="67">
        <v>0</v>
      </c>
      <c r="C31" s="172"/>
      <c r="D31" s="172"/>
      <c r="E31" s="67">
        <v>0</v>
      </c>
      <c r="F31" s="171" t="e">
        <f t="shared" si="1"/>
        <v>#DIV/0!</v>
      </c>
      <c r="G31" s="171" t="e">
        <f t="shared" si="2"/>
        <v>#DIV/0!</v>
      </c>
    </row>
    <row r="32" s="52" customFormat="1" ht="17" customHeight="1" spans="1:7">
      <c r="A32" s="66" t="s">
        <v>664</v>
      </c>
      <c r="B32" s="67">
        <v>0</v>
      </c>
      <c r="C32" s="172"/>
      <c r="D32" s="172"/>
      <c r="E32" s="67">
        <v>0</v>
      </c>
      <c r="F32" s="171"/>
      <c r="G32" s="171"/>
    </row>
    <row r="33" s="52" customFormat="1" ht="17" customHeight="1" spans="1:7">
      <c r="A33" s="66" t="s">
        <v>665</v>
      </c>
      <c r="B33" s="67">
        <v>0</v>
      </c>
      <c r="C33" s="172"/>
      <c r="D33" s="172"/>
      <c r="E33" s="67">
        <v>0</v>
      </c>
      <c r="F33" s="171" t="e">
        <f t="shared" si="1"/>
        <v>#DIV/0!</v>
      </c>
      <c r="G33" s="171" t="e">
        <f t="shared" si="2"/>
        <v>#DIV/0!</v>
      </c>
    </row>
    <row r="34" s="52" customFormat="1" ht="17" customHeight="1" spans="1:7">
      <c r="A34" s="73" t="s">
        <v>429</v>
      </c>
      <c r="B34" s="67">
        <f>SUM(B35,B51,B55:B56,B62,B66)</f>
        <v>25856</v>
      </c>
      <c r="C34" s="67">
        <f>SUM(C35,C51,C55:C56,C62,C66)</f>
        <v>0</v>
      </c>
      <c r="D34" s="67">
        <f>SUM(D35,D51,D55:D56,D62,D66)</f>
        <v>35607.08</v>
      </c>
      <c r="E34" s="170">
        <f>SUM(E35,E51,E55:E56,E62,E66)</f>
        <v>14298</v>
      </c>
      <c r="F34" s="171">
        <f t="shared" si="1"/>
        <v>40.1549354791238</v>
      </c>
      <c r="G34" s="171">
        <f t="shared" si="2"/>
        <v>-44.7014232673267</v>
      </c>
    </row>
    <row r="35" s="52" customFormat="1" ht="17" customHeight="1" spans="1:7">
      <c r="A35" s="73" t="s">
        <v>666</v>
      </c>
      <c r="B35" s="67">
        <f>SUM(B36:B47)</f>
        <v>25587</v>
      </c>
      <c r="C35" s="67"/>
      <c r="D35" s="67">
        <f>SUM(D36:D47)</f>
        <v>35607.08</v>
      </c>
      <c r="E35" s="170">
        <f>SUM(E36:E47)</f>
        <v>13376</v>
      </c>
      <c r="F35" s="171">
        <f t="shared" si="1"/>
        <v>37.5655628038019</v>
      </c>
      <c r="G35" s="171"/>
    </row>
    <row r="36" s="52" customFormat="1" ht="17" customHeight="1" spans="1:7">
      <c r="A36" s="66" t="s">
        <v>667</v>
      </c>
      <c r="B36" s="67">
        <v>24000</v>
      </c>
      <c r="C36" s="172"/>
      <c r="D36" s="172">
        <v>31141</v>
      </c>
      <c r="E36" s="67">
        <v>12952</v>
      </c>
      <c r="F36" s="171"/>
      <c r="G36" s="171"/>
    </row>
    <row r="37" s="52" customFormat="1" ht="17" customHeight="1" spans="1:7">
      <c r="A37" s="66" t="s">
        <v>668</v>
      </c>
      <c r="B37" s="67">
        <v>0</v>
      </c>
      <c r="C37" s="172"/>
      <c r="D37" s="172"/>
      <c r="E37" s="67">
        <v>0</v>
      </c>
      <c r="F37" s="171" t="e">
        <f>E37/D37*100</f>
        <v>#DIV/0!</v>
      </c>
      <c r="G37" s="171" t="e">
        <f>(E37/B37-1)*100</f>
        <v>#DIV/0!</v>
      </c>
    </row>
    <row r="38" s="52" customFormat="1" ht="17" customHeight="1" spans="1:7">
      <c r="A38" s="66" t="s">
        <v>669</v>
      </c>
      <c r="B38" s="67">
        <v>1587</v>
      </c>
      <c r="C38" s="172"/>
      <c r="D38" s="172">
        <v>1533</v>
      </c>
      <c r="E38" s="67">
        <v>195</v>
      </c>
      <c r="F38" s="171"/>
      <c r="G38" s="171"/>
    </row>
    <row r="39" s="52" customFormat="1" ht="17" customHeight="1" spans="1:7">
      <c r="A39" s="66" t="s">
        <v>670</v>
      </c>
      <c r="B39" s="67">
        <v>0</v>
      </c>
      <c r="C39" s="172"/>
      <c r="D39" s="172"/>
      <c r="E39" s="67">
        <v>0</v>
      </c>
      <c r="F39" s="171" t="e">
        <f>E39/D39*100</f>
        <v>#DIV/0!</v>
      </c>
      <c r="G39" s="171" t="e">
        <f>(E39/B39-1)*100</f>
        <v>#DIV/0!</v>
      </c>
    </row>
    <row r="40" s="52" customFormat="1" ht="17" customHeight="1" spans="1:7">
      <c r="A40" s="66" t="s">
        <v>671</v>
      </c>
      <c r="B40" s="67">
        <v>0</v>
      </c>
      <c r="C40" s="172"/>
      <c r="D40" s="172">
        <v>738.08</v>
      </c>
      <c r="E40" s="67">
        <v>229</v>
      </c>
      <c r="F40" s="171"/>
      <c r="G40" s="171"/>
    </row>
    <row r="41" s="52" customFormat="1" ht="17" customHeight="1" spans="1:7">
      <c r="A41" s="66" t="s">
        <v>672</v>
      </c>
      <c r="B41" s="67">
        <v>0</v>
      </c>
      <c r="C41" s="172"/>
      <c r="D41" s="172"/>
      <c r="E41" s="67">
        <v>0</v>
      </c>
      <c r="F41" s="171"/>
      <c r="G41" s="171"/>
    </row>
    <row r="42" s="52" customFormat="1" ht="17" customHeight="1" spans="1:7">
      <c r="A42" s="66" t="s">
        <v>673</v>
      </c>
      <c r="B42" s="67">
        <v>0</v>
      </c>
      <c r="C42" s="172"/>
      <c r="D42" s="172"/>
      <c r="E42" s="67">
        <v>0</v>
      </c>
      <c r="F42" s="171"/>
      <c r="G42" s="171"/>
    </row>
    <row r="43" s="52" customFormat="1" ht="17" customHeight="1" spans="1:7">
      <c r="A43" s="66" t="s">
        <v>674</v>
      </c>
      <c r="B43" s="67">
        <v>0</v>
      </c>
      <c r="C43" s="172"/>
      <c r="D43" s="172"/>
      <c r="E43" s="67">
        <v>0</v>
      </c>
      <c r="F43" s="171" t="e">
        <f>E43/D43*100</f>
        <v>#DIV/0!</v>
      </c>
      <c r="G43" s="171"/>
    </row>
    <row r="44" s="52" customFormat="1" ht="17" customHeight="1" spans="1:7">
      <c r="A44" s="66" t="s">
        <v>675</v>
      </c>
      <c r="B44" s="67">
        <v>0</v>
      </c>
      <c r="C44" s="172">
        <v>2195</v>
      </c>
      <c r="D44" s="172">
        <v>2195</v>
      </c>
      <c r="E44" s="67">
        <v>0</v>
      </c>
      <c r="F44" s="171"/>
      <c r="G44" s="171"/>
    </row>
    <row r="45" s="52" customFormat="1" ht="17" customHeight="1" spans="1:7">
      <c r="A45" s="66" t="s">
        <v>676</v>
      </c>
      <c r="B45" s="67">
        <v>0</v>
      </c>
      <c r="C45" s="172"/>
      <c r="D45" s="172"/>
      <c r="E45" s="67">
        <v>0</v>
      </c>
      <c r="F45" s="171"/>
      <c r="G45" s="171"/>
    </row>
    <row r="46" s="52" customFormat="1" ht="17" customHeight="1" spans="1:7">
      <c r="A46" s="66" t="s">
        <v>500</v>
      </c>
      <c r="B46" s="67">
        <v>0</v>
      </c>
      <c r="C46" s="172"/>
      <c r="D46" s="172"/>
      <c r="E46" s="67">
        <v>0</v>
      </c>
      <c r="F46" s="171"/>
      <c r="G46" s="171"/>
    </row>
    <row r="47" s="52" customFormat="1" ht="17" customHeight="1" spans="1:7">
      <c r="A47" s="66" t="s">
        <v>677</v>
      </c>
      <c r="B47" s="67">
        <v>0</v>
      </c>
      <c r="C47" s="172"/>
      <c r="D47" s="172"/>
      <c r="E47" s="67">
        <v>0</v>
      </c>
      <c r="F47" s="171"/>
      <c r="G47" s="171"/>
    </row>
    <row r="48" s="52" customFormat="1" ht="17" customHeight="1" spans="1:7">
      <c r="A48" s="66" t="s">
        <v>678</v>
      </c>
      <c r="B48" s="67"/>
      <c r="C48" s="172"/>
      <c r="D48" s="172"/>
      <c r="E48" s="67">
        <v>0</v>
      </c>
      <c r="F48" s="171"/>
      <c r="G48" s="171"/>
    </row>
    <row r="49" s="52" customFormat="1" ht="17" customHeight="1" spans="1:7">
      <c r="A49" s="66" t="s">
        <v>679</v>
      </c>
      <c r="B49" s="67"/>
      <c r="C49" s="172"/>
      <c r="D49" s="172"/>
      <c r="E49" s="67">
        <v>0</v>
      </c>
      <c r="F49" s="171"/>
      <c r="G49" s="171"/>
    </row>
    <row r="50" s="52" customFormat="1" ht="17" customHeight="1" spans="1:7">
      <c r="A50" s="66" t="s">
        <v>680</v>
      </c>
      <c r="B50" s="67"/>
      <c r="C50" s="172"/>
      <c r="D50" s="172"/>
      <c r="E50" s="67">
        <v>0</v>
      </c>
      <c r="F50" s="171"/>
      <c r="G50" s="171"/>
    </row>
    <row r="51" s="52" customFormat="1" ht="17" customHeight="1" spans="1:7">
      <c r="A51" s="73" t="s">
        <v>681</v>
      </c>
      <c r="B51" s="67">
        <f>SUM(B52:B54)</f>
        <v>0</v>
      </c>
      <c r="C51" s="172"/>
      <c r="D51" s="172"/>
      <c r="E51" s="170">
        <f>SUM(E52:E54)</f>
        <v>0</v>
      </c>
      <c r="F51" s="171"/>
      <c r="G51" s="171"/>
    </row>
    <row r="52" s="52" customFormat="1" ht="17" customHeight="1" spans="1:7">
      <c r="A52" s="66" t="s">
        <v>667</v>
      </c>
      <c r="B52" s="67">
        <v>0</v>
      </c>
      <c r="C52" s="172"/>
      <c r="D52" s="172"/>
      <c r="E52" s="67">
        <v>0</v>
      </c>
      <c r="F52" s="171"/>
      <c r="G52" s="171" t="e">
        <f t="shared" ref="G52:G57" si="3">(E52/B52-1)*100</f>
        <v>#DIV/0!</v>
      </c>
    </row>
    <row r="53" s="52" customFormat="1" ht="17" customHeight="1" spans="1:7">
      <c r="A53" s="66" t="s">
        <v>668</v>
      </c>
      <c r="B53" s="67">
        <v>0</v>
      </c>
      <c r="C53" s="172"/>
      <c r="D53" s="172"/>
      <c r="E53" s="67">
        <v>0</v>
      </c>
      <c r="F53" s="171" t="e">
        <f t="shared" ref="F53:F57" si="4">E53/D53*100</f>
        <v>#DIV/0!</v>
      </c>
      <c r="G53" s="171"/>
    </row>
    <row r="54" s="52" customFormat="1" ht="17" customHeight="1" spans="1:7">
      <c r="A54" s="66" t="s">
        <v>682</v>
      </c>
      <c r="B54" s="67">
        <v>0</v>
      </c>
      <c r="C54" s="172"/>
      <c r="D54" s="172"/>
      <c r="E54" s="67">
        <v>0</v>
      </c>
      <c r="F54" s="171" t="e">
        <f t="shared" si="4"/>
        <v>#DIV/0!</v>
      </c>
      <c r="G54" s="171" t="e">
        <f t="shared" si="3"/>
        <v>#DIV/0!</v>
      </c>
    </row>
    <row r="55" s="52" customFormat="1" ht="17" customHeight="1" spans="1:7">
      <c r="A55" s="73" t="s">
        <v>683</v>
      </c>
      <c r="B55" s="67">
        <v>0</v>
      </c>
      <c r="C55" s="172"/>
      <c r="D55" s="172"/>
      <c r="E55" s="170">
        <v>0</v>
      </c>
      <c r="F55" s="171"/>
      <c r="G55" s="171"/>
    </row>
    <row r="56" s="52" customFormat="1" ht="17" customHeight="1" spans="1:7">
      <c r="A56" s="73" t="s">
        <v>684</v>
      </c>
      <c r="B56" s="67">
        <f>SUM(B57:B61)</f>
        <v>269</v>
      </c>
      <c r="C56" s="172"/>
      <c r="D56" s="172"/>
      <c r="E56" s="170">
        <f>SUM(E57:E61)</f>
        <v>922</v>
      </c>
      <c r="F56" s="171"/>
      <c r="G56" s="171"/>
    </row>
    <row r="57" s="52" customFormat="1" ht="17" customHeight="1" spans="1:7">
      <c r="A57" s="66" t="s">
        <v>685</v>
      </c>
      <c r="B57" s="67">
        <v>51</v>
      </c>
      <c r="C57" s="172"/>
      <c r="D57" s="172">
        <v>905.92</v>
      </c>
      <c r="E57" s="67">
        <v>700</v>
      </c>
      <c r="F57" s="171">
        <f t="shared" si="4"/>
        <v>77.2695160720593</v>
      </c>
      <c r="G57" s="171">
        <f t="shared" si="3"/>
        <v>1272.54901960784</v>
      </c>
    </row>
    <row r="58" s="52" customFormat="1" ht="17" customHeight="1" spans="1:7">
      <c r="A58" s="66" t="s">
        <v>686</v>
      </c>
      <c r="B58" s="67">
        <v>218</v>
      </c>
      <c r="C58" s="172"/>
      <c r="D58" s="172">
        <v>350</v>
      </c>
      <c r="E58" s="67">
        <v>190</v>
      </c>
      <c r="F58" s="171"/>
      <c r="G58" s="171"/>
    </row>
    <row r="59" s="52" customFormat="1" ht="17" customHeight="1" spans="1:7">
      <c r="A59" s="66" t="s">
        <v>687</v>
      </c>
      <c r="B59" s="67">
        <v>0</v>
      </c>
      <c r="C59" s="172"/>
      <c r="D59" s="172"/>
      <c r="E59" s="67">
        <v>0</v>
      </c>
      <c r="F59" s="171"/>
      <c r="G59" s="171"/>
    </row>
    <row r="60" s="52" customFormat="1" ht="17" customHeight="1" spans="1:7">
      <c r="A60" s="66" t="s">
        <v>688</v>
      </c>
      <c r="B60" s="67">
        <v>0</v>
      </c>
      <c r="C60" s="172"/>
      <c r="D60" s="172"/>
      <c r="E60" s="67">
        <v>0</v>
      </c>
      <c r="F60" s="171"/>
      <c r="G60" s="171"/>
    </row>
    <row r="61" s="13" customFormat="1" spans="1:243">
      <c r="A61" s="66" t="s">
        <v>689</v>
      </c>
      <c r="B61" s="67">
        <v>0</v>
      </c>
      <c r="C61" s="172"/>
      <c r="D61" s="172">
        <v>115.2</v>
      </c>
      <c r="E61" s="67">
        <v>32</v>
      </c>
      <c r="F61" s="171"/>
      <c r="G61" s="171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18"/>
      <c r="EA61" s="118"/>
      <c r="EB61" s="118"/>
      <c r="EC61" s="118"/>
      <c r="ED61" s="118"/>
      <c r="EE61" s="118"/>
      <c r="EF61" s="118"/>
      <c r="EG61" s="118"/>
      <c r="EH61" s="118"/>
      <c r="EI61" s="118"/>
      <c r="EJ61" s="118"/>
      <c r="EK61" s="118"/>
      <c r="EL61" s="118"/>
      <c r="EM61" s="118"/>
      <c r="EN61" s="118"/>
      <c r="EO61" s="118"/>
      <c r="EP61" s="118"/>
      <c r="EQ61" s="118"/>
      <c r="ER61" s="118"/>
      <c r="ES61" s="118"/>
      <c r="ET61" s="118"/>
      <c r="EU61" s="118"/>
      <c r="EV61" s="118"/>
      <c r="EW61" s="118"/>
      <c r="EX61" s="118"/>
      <c r="EY61" s="118"/>
      <c r="EZ61" s="118"/>
      <c r="FA61" s="118"/>
      <c r="FB61" s="118"/>
      <c r="FC61" s="118"/>
      <c r="FD61" s="118"/>
      <c r="FE61" s="118"/>
      <c r="FF61" s="118"/>
      <c r="FG61" s="118"/>
      <c r="FH61" s="118"/>
      <c r="FI61" s="118"/>
      <c r="FJ61" s="118"/>
      <c r="FK61" s="118"/>
      <c r="FL61" s="118"/>
      <c r="FM61" s="118"/>
      <c r="FN61" s="118"/>
      <c r="FO61" s="118"/>
      <c r="FP61" s="118"/>
      <c r="FQ61" s="118"/>
      <c r="FR61" s="118"/>
      <c r="FS61" s="118"/>
      <c r="FT61" s="118"/>
      <c r="FU61" s="118"/>
      <c r="FV61" s="118"/>
      <c r="FW61" s="118"/>
      <c r="FX61" s="118"/>
      <c r="FY61" s="118"/>
      <c r="FZ61" s="118"/>
      <c r="GA61" s="118"/>
      <c r="GB61" s="118"/>
      <c r="GC61" s="118"/>
      <c r="GD61" s="118"/>
      <c r="GE61" s="118"/>
      <c r="GF61" s="118"/>
      <c r="GG61" s="118"/>
      <c r="GH61" s="118"/>
      <c r="GI61" s="118"/>
      <c r="GJ61" s="118"/>
      <c r="GK61" s="118"/>
      <c r="GL61" s="118"/>
      <c r="GM61" s="118"/>
      <c r="GN61" s="118"/>
      <c r="GO61" s="118"/>
      <c r="GP61" s="118"/>
      <c r="GQ61" s="118"/>
      <c r="GR61" s="118"/>
      <c r="GS61" s="118"/>
      <c r="GT61" s="118"/>
      <c r="GU61" s="118"/>
      <c r="GV61" s="118"/>
      <c r="GW61" s="118"/>
      <c r="GX61" s="118"/>
      <c r="GY61" s="118"/>
      <c r="GZ61" s="118"/>
      <c r="HA61" s="118"/>
      <c r="HB61" s="118"/>
      <c r="HC61" s="118"/>
      <c r="HD61" s="118"/>
      <c r="HE61" s="118"/>
      <c r="HF61" s="118"/>
      <c r="HG61" s="118"/>
      <c r="HH61" s="118"/>
      <c r="HI61" s="118"/>
      <c r="HJ61" s="118"/>
      <c r="HK61" s="118"/>
      <c r="HL61" s="118"/>
      <c r="HM61" s="118"/>
      <c r="HN61" s="118"/>
      <c r="HO61" s="118"/>
      <c r="HP61" s="118"/>
      <c r="HQ61" s="118"/>
      <c r="HR61" s="118"/>
      <c r="HS61" s="118"/>
      <c r="HT61" s="118"/>
      <c r="HU61" s="118"/>
      <c r="HV61" s="118"/>
      <c r="HW61" s="118"/>
      <c r="HX61" s="118"/>
      <c r="HY61" s="118"/>
      <c r="HZ61" s="118"/>
      <c r="IA61" s="118"/>
      <c r="IB61" s="118"/>
      <c r="IC61" s="118"/>
      <c r="ID61" s="118"/>
      <c r="IE61" s="118"/>
      <c r="IF61" s="118"/>
      <c r="IG61" s="118"/>
      <c r="IH61" s="118"/>
      <c r="II61" s="118"/>
    </row>
    <row r="62" s="13" customFormat="1" spans="1:243">
      <c r="A62" s="73" t="s">
        <v>690</v>
      </c>
      <c r="B62" s="67">
        <f>SUM(B63:B65)</f>
        <v>0</v>
      </c>
      <c r="C62" s="172"/>
      <c r="D62" s="172"/>
      <c r="E62" s="170">
        <f>SUM(E63:E65)</f>
        <v>0</v>
      </c>
      <c r="F62" s="171"/>
      <c r="G62" s="171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  <c r="FO62" s="118"/>
      <c r="FP62" s="118"/>
      <c r="FQ62" s="118"/>
      <c r="FR62" s="118"/>
      <c r="FS62" s="118"/>
      <c r="FT62" s="118"/>
      <c r="FU62" s="118"/>
      <c r="FV62" s="118"/>
      <c r="FW62" s="118"/>
      <c r="FX62" s="118"/>
      <c r="FY62" s="118"/>
      <c r="FZ62" s="118"/>
      <c r="GA62" s="118"/>
      <c r="GB62" s="118"/>
      <c r="GC62" s="118"/>
      <c r="GD62" s="118"/>
      <c r="GE62" s="118"/>
      <c r="GF62" s="118"/>
      <c r="GG62" s="118"/>
      <c r="GH62" s="118"/>
      <c r="GI62" s="118"/>
      <c r="GJ62" s="118"/>
      <c r="GK62" s="118"/>
      <c r="GL62" s="118"/>
      <c r="GM62" s="118"/>
      <c r="GN62" s="118"/>
      <c r="GO62" s="118"/>
      <c r="GP62" s="118"/>
      <c r="GQ62" s="118"/>
      <c r="GR62" s="118"/>
      <c r="GS62" s="118"/>
      <c r="GT62" s="118"/>
      <c r="GU62" s="118"/>
      <c r="GV62" s="118"/>
      <c r="GW62" s="118"/>
      <c r="GX62" s="118"/>
      <c r="GY62" s="118"/>
      <c r="GZ62" s="118"/>
      <c r="HA62" s="118"/>
      <c r="HB62" s="118"/>
      <c r="HC62" s="118"/>
      <c r="HD62" s="118"/>
      <c r="HE62" s="118"/>
      <c r="HF62" s="118"/>
      <c r="HG62" s="118"/>
      <c r="HH62" s="118"/>
      <c r="HI62" s="118"/>
      <c r="HJ62" s="118"/>
      <c r="HK62" s="118"/>
      <c r="HL62" s="118"/>
      <c r="HM62" s="118"/>
      <c r="HN62" s="118"/>
      <c r="HO62" s="118"/>
      <c r="HP62" s="118"/>
      <c r="HQ62" s="118"/>
      <c r="HR62" s="118"/>
      <c r="HS62" s="118"/>
      <c r="HT62" s="118"/>
      <c r="HU62" s="118"/>
      <c r="HV62" s="118"/>
      <c r="HW62" s="118"/>
      <c r="HX62" s="118"/>
      <c r="HY62" s="118"/>
      <c r="HZ62" s="118"/>
      <c r="IA62" s="118"/>
      <c r="IB62" s="118"/>
      <c r="IC62" s="118"/>
      <c r="ID62" s="118"/>
      <c r="IE62" s="118"/>
      <c r="IF62" s="118"/>
      <c r="IG62" s="118"/>
      <c r="IH62" s="118"/>
      <c r="II62" s="118"/>
    </row>
    <row r="63" s="13" customFormat="1" customHeight="1" spans="1:243">
      <c r="A63" s="66" t="s">
        <v>691</v>
      </c>
      <c r="B63" s="67">
        <v>0</v>
      </c>
      <c r="C63" s="172"/>
      <c r="D63" s="172"/>
      <c r="E63" s="67">
        <v>0</v>
      </c>
      <c r="F63" s="171"/>
      <c r="G63" s="171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X63" s="118"/>
      <c r="FY63" s="118"/>
      <c r="FZ63" s="118"/>
      <c r="GA63" s="118"/>
      <c r="GB63" s="118"/>
      <c r="GC63" s="118"/>
      <c r="GD63" s="118"/>
      <c r="GE63" s="118"/>
      <c r="GF63" s="118"/>
      <c r="GG63" s="118"/>
      <c r="GH63" s="118"/>
      <c r="GI63" s="118"/>
      <c r="GJ63" s="118"/>
      <c r="GK63" s="118"/>
      <c r="GL63" s="118"/>
      <c r="GM63" s="118"/>
      <c r="GN63" s="118"/>
      <c r="GO63" s="118"/>
      <c r="GP63" s="118"/>
      <c r="GQ63" s="118"/>
      <c r="GR63" s="118"/>
      <c r="GS63" s="118"/>
      <c r="GT63" s="118"/>
      <c r="GU63" s="118"/>
      <c r="GV63" s="118"/>
      <c r="GW63" s="118"/>
      <c r="GX63" s="118"/>
      <c r="GY63" s="118"/>
      <c r="GZ63" s="118"/>
      <c r="HA63" s="118"/>
      <c r="HB63" s="118"/>
      <c r="HC63" s="118"/>
      <c r="HD63" s="118"/>
      <c r="HE63" s="118"/>
      <c r="HF63" s="118"/>
      <c r="HG63" s="118"/>
      <c r="HH63" s="118"/>
      <c r="HI63" s="118"/>
      <c r="HJ63" s="118"/>
      <c r="HK63" s="118"/>
      <c r="HL63" s="118"/>
      <c r="HM63" s="118"/>
      <c r="HN63" s="118"/>
      <c r="HO63" s="118"/>
      <c r="HP63" s="118"/>
      <c r="HQ63" s="118"/>
      <c r="HR63" s="118"/>
      <c r="HS63" s="118"/>
      <c r="HT63" s="118"/>
      <c r="HU63" s="118"/>
      <c r="HV63" s="118"/>
      <c r="HW63" s="118"/>
      <c r="HX63" s="118"/>
      <c r="HY63" s="118"/>
      <c r="HZ63" s="118"/>
      <c r="IA63" s="118"/>
      <c r="IB63" s="118"/>
      <c r="IC63" s="118"/>
      <c r="ID63" s="118"/>
      <c r="IE63" s="118"/>
      <c r="IF63" s="118"/>
      <c r="IG63" s="118"/>
      <c r="IH63" s="118"/>
      <c r="II63" s="118"/>
    </row>
    <row r="64" s="13" customFormat="1" customHeight="1" spans="1:243">
      <c r="A64" s="66" t="s">
        <v>692</v>
      </c>
      <c r="B64" s="67">
        <v>0</v>
      </c>
      <c r="C64" s="172"/>
      <c r="D64" s="172"/>
      <c r="E64" s="67">
        <v>0</v>
      </c>
      <c r="F64" s="171"/>
      <c r="G64" s="171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  <c r="HR64" s="118"/>
      <c r="HS64" s="118"/>
      <c r="HT64" s="118"/>
      <c r="HU64" s="118"/>
      <c r="HV64" s="118"/>
      <c r="HW64" s="118"/>
      <c r="HX64" s="118"/>
      <c r="HY64" s="118"/>
      <c r="HZ64" s="118"/>
      <c r="IA64" s="118"/>
      <c r="IB64" s="118"/>
      <c r="IC64" s="118"/>
      <c r="ID64" s="118"/>
      <c r="IE64" s="118"/>
      <c r="IF64" s="118"/>
      <c r="IG64" s="118"/>
      <c r="IH64" s="118"/>
      <c r="II64" s="118"/>
    </row>
    <row r="65" s="52" customFormat="1" ht="17" hidden="1" customHeight="1" spans="1:7">
      <c r="A65" s="66" t="s">
        <v>693</v>
      </c>
      <c r="B65" s="67">
        <v>0</v>
      </c>
      <c r="C65" s="172"/>
      <c r="D65" s="172"/>
      <c r="E65" s="67">
        <v>0</v>
      </c>
      <c r="F65" s="171"/>
      <c r="G65" s="171"/>
    </row>
    <row r="66" s="52" customFormat="1" ht="16.5" hidden="1" customHeight="1" spans="1:7">
      <c r="A66" s="73" t="s">
        <v>694</v>
      </c>
      <c r="B66" s="67">
        <f>SUM(B67:B69)</f>
        <v>0</v>
      </c>
      <c r="C66" s="172"/>
      <c r="D66" s="172"/>
      <c r="E66" s="67">
        <f>SUM(E67:E69)</f>
        <v>0</v>
      </c>
      <c r="F66" s="171" t="e">
        <f t="shared" ref="F66:F129" si="5">E66/D66*100</f>
        <v>#DIV/0!</v>
      </c>
      <c r="G66" s="171" t="e">
        <f t="shared" ref="G66:G129" si="6">(E66/B66-1)*100</f>
        <v>#DIV/0!</v>
      </c>
    </row>
    <row r="67" s="52" customFormat="1" ht="17" hidden="1" customHeight="1" spans="1:7">
      <c r="A67" s="66" t="s">
        <v>695</v>
      </c>
      <c r="B67" s="67">
        <v>0</v>
      </c>
      <c r="C67" s="172"/>
      <c r="D67" s="172"/>
      <c r="E67" s="67">
        <v>0</v>
      </c>
      <c r="F67" s="171" t="e">
        <f t="shared" si="5"/>
        <v>#DIV/0!</v>
      </c>
      <c r="G67" s="171" t="e">
        <f t="shared" si="6"/>
        <v>#DIV/0!</v>
      </c>
    </row>
    <row r="68" s="52" customFormat="1" ht="17" hidden="1" customHeight="1" spans="1:7">
      <c r="A68" s="66" t="s">
        <v>696</v>
      </c>
      <c r="B68" s="67">
        <v>0</v>
      </c>
      <c r="C68" s="172"/>
      <c r="D68" s="172"/>
      <c r="E68" s="67">
        <v>0</v>
      </c>
      <c r="F68" s="171" t="e">
        <f t="shared" si="5"/>
        <v>#DIV/0!</v>
      </c>
      <c r="G68" s="171" t="e">
        <f t="shared" si="6"/>
        <v>#DIV/0!</v>
      </c>
    </row>
    <row r="69" s="52" customFormat="1" ht="17" hidden="1" customHeight="1" spans="1:7">
      <c r="A69" s="66" t="s">
        <v>697</v>
      </c>
      <c r="B69" s="67">
        <v>0</v>
      </c>
      <c r="C69" s="172"/>
      <c r="D69" s="172"/>
      <c r="E69" s="67">
        <v>0</v>
      </c>
      <c r="F69" s="171" t="e">
        <f t="shared" si="5"/>
        <v>#DIV/0!</v>
      </c>
      <c r="G69" s="171" t="e">
        <f t="shared" si="6"/>
        <v>#DIV/0!</v>
      </c>
    </row>
    <row r="70" s="52" customFormat="1" ht="17" hidden="1" customHeight="1" spans="1:7">
      <c r="A70" s="73" t="s">
        <v>441</v>
      </c>
      <c r="B70" s="67">
        <f>SUM(B71,B76,B81)</f>
        <v>0</v>
      </c>
      <c r="C70" s="172"/>
      <c r="D70" s="172"/>
      <c r="E70" s="67">
        <f>SUM(E71,E76,E81)</f>
        <v>0</v>
      </c>
      <c r="F70" s="171" t="e">
        <f t="shared" si="5"/>
        <v>#DIV/0!</v>
      </c>
      <c r="G70" s="171" t="e">
        <f t="shared" si="6"/>
        <v>#DIV/0!</v>
      </c>
    </row>
    <row r="71" s="52" customFormat="1" ht="17" hidden="1" customHeight="1" spans="1:7">
      <c r="A71" s="73" t="s">
        <v>698</v>
      </c>
      <c r="B71" s="67">
        <f>SUM(B72:B75)</f>
        <v>0</v>
      </c>
      <c r="C71" s="172"/>
      <c r="D71" s="172"/>
      <c r="E71" s="67">
        <f>SUM(E72:E75)</f>
        <v>0</v>
      </c>
      <c r="F71" s="171" t="e">
        <f t="shared" si="5"/>
        <v>#DIV/0!</v>
      </c>
      <c r="G71" s="171" t="e">
        <f t="shared" si="6"/>
        <v>#DIV/0!</v>
      </c>
    </row>
    <row r="72" s="52" customFormat="1" ht="17" hidden="1" customHeight="1" spans="1:7">
      <c r="A72" s="66" t="s">
        <v>652</v>
      </c>
      <c r="B72" s="67">
        <v>0</v>
      </c>
      <c r="C72" s="172"/>
      <c r="D72" s="172"/>
      <c r="E72" s="67">
        <v>0</v>
      </c>
      <c r="F72" s="171" t="e">
        <f t="shared" si="5"/>
        <v>#DIV/0!</v>
      </c>
      <c r="G72" s="171" t="e">
        <f t="shared" si="6"/>
        <v>#DIV/0!</v>
      </c>
    </row>
    <row r="73" s="52" customFormat="1" ht="17" hidden="1" customHeight="1" spans="1:7">
      <c r="A73" s="66" t="s">
        <v>699</v>
      </c>
      <c r="B73" s="67">
        <v>0</v>
      </c>
      <c r="C73" s="172"/>
      <c r="D73" s="172"/>
      <c r="E73" s="67">
        <v>0</v>
      </c>
      <c r="F73" s="171" t="e">
        <f t="shared" si="5"/>
        <v>#DIV/0!</v>
      </c>
      <c r="G73" s="171" t="e">
        <f t="shared" si="6"/>
        <v>#DIV/0!</v>
      </c>
    </row>
    <row r="74" s="52" customFormat="1" ht="17" hidden="1" customHeight="1" spans="1:7">
      <c r="A74" s="66" t="s">
        <v>700</v>
      </c>
      <c r="B74" s="67">
        <v>0</v>
      </c>
      <c r="C74" s="172"/>
      <c r="D74" s="172"/>
      <c r="E74" s="67">
        <v>0</v>
      </c>
      <c r="F74" s="171" t="e">
        <f t="shared" si="5"/>
        <v>#DIV/0!</v>
      </c>
      <c r="G74" s="171" t="e">
        <f t="shared" si="6"/>
        <v>#DIV/0!</v>
      </c>
    </row>
    <row r="75" s="52" customFormat="1" ht="17" hidden="1" customHeight="1" spans="1:7">
      <c r="A75" s="66" t="s">
        <v>701</v>
      </c>
      <c r="B75" s="67">
        <v>0</v>
      </c>
      <c r="C75" s="172"/>
      <c r="D75" s="172"/>
      <c r="E75" s="67">
        <v>0</v>
      </c>
      <c r="F75" s="171" t="e">
        <f t="shared" si="5"/>
        <v>#DIV/0!</v>
      </c>
      <c r="G75" s="171" t="e">
        <f t="shared" si="6"/>
        <v>#DIV/0!</v>
      </c>
    </row>
    <row r="76" s="52" customFormat="1" ht="17" hidden="1" customHeight="1" spans="1:7">
      <c r="A76" s="73" t="s">
        <v>702</v>
      </c>
      <c r="B76" s="67">
        <f>SUM(B77:B80)</f>
        <v>0</v>
      </c>
      <c r="C76" s="172"/>
      <c r="D76" s="172"/>
      <c r="E76" s="67">
        <f>SUM(E77:E80)</f>
        <v>0</v>
      </c>
      <c r="F76" s="171" t="e">
        <f t="shared" si="5"/>
        <v>#DIV/0!</v>
      </c>
      <c r="G76" s="171" t="e">
        <f t="shared" si="6"/>
        <v>#DIV/0!</v>
      </c>
    </row>
    <row r="77" s="52" customFormat="1" ht="17" hidden="1" customHeight="1" spans="1:7">
      <c r="A77" s="66" t="s">
        <v>652</v>
      </c>
      <c r="B77" s="67">
        <v>0</v>
      </c>
      <c r="C77" s="172"/>
      <c r="D77" s="172"/>
      <c r="E77" s="67">
        <v>0</v>
      </c>
      <c r="F77" s="171" t="e">
        <f t="shared" si="5"/>
        <v>#DIV/0!</v>
      </c>
      <c r="G77" s="171" t="e">
        <f t="shared" si="6"/>
        <v>#DIV/0!</v>
      </c>
    </row>
    <row r="78" s="52" customFormat="1" ht="17" hidden="1" customHeight="1" spans="1:7">
      <c r="A78" s="66" t="s">
        <v>699</v>
      </c>
      <c r="B78" s="67">
        <v>0</v>
      </c>
      <c r="C78" s="172"/>
      <c r="D78" s="172"/>
      <c r="E78" s="67">
        <v>0</v>
      </c>
      <c r="F78" s="171" t="e">
        <f t="shared" si="5"/>
        <v>#DIV/0!</v>
      </c>
      <c r="G78" s="171" t="e">
        <f t="shared" si="6"/>
        <v>#DIV/0!</v>
      </c>
    </row>
    <row r="79" s="52" customFormat="1" ht="17" hidden="1" customHeight="1" spans="1:7">
      <c r="A79" s="66" t="s">
        <v>703</v>
      </c>
      <c r="B79" s="67">
        <v>0</v>
      </c>
      <c r="C79" s="172"/>
      <c r="D79" s="172"/>
      <c r="E79" s="67">
        <v>0</v>
      </c>
      <c r="F79" s="171" t="e">
        <f t="shared" si="5"/>
        <v>#DIV/0!</v>
      </c>
      <c r="G79" s="171" t="e">
        <f t="shared" si="6"/>
        <v>#DIV/0!</v>
      </c>
    </row>
    <row r="80" s="52" customFormat="1" ht="17" hidden="1" customHeight="1" spans="1:7">
      <c r="A80" s="66" t="s">
        <v>704</v>
      </c>
      <c r="B80" s="67">
        <v>0</v>
      </c>
      <c r="C80" s="172"/>
      <c r="D80" s="172"/>
      <c r="E80" s="67">
        <v>0</v>
      </c>
      <c r="F80" s="171" t="e">
        <f t="shared" si="5"/>
        <v>#DIV/0!</v>
      </c>
      <c r="G80" s="171" t="e">
        <f t="shared" si="6"/>
        <v>#DIV/0!</v>
      </c>
    </row>
    <row r="81" s="52" customFormat="1" ht="17" hidden="1" customHeight="1" spans="1:7">
      <c r="A81" s="73" t="s">
        <v>705</v>
      </c>
      <c r="B81" s="67">
        <f>SUM(B82:B85)</f>
        <v>0</v>
      </c>
      <c r="C81" s="172"/>
      <c r="D81" s="172"/>
      <c r="E81" s="67">
        <f>SUM(E82:E85)</f>
        <v>0</v>
      </c>
      <c r="F81" s="171" t="e">
        <f t="shared" si="5"/>
        <v>#DIV/0!</v>
      </c>
      <c r="G81" s="171" t="e">
        <f t="shared" si="6"/>
        <v>#DIV/0!</v>
      </c>
    </row>
    <row r="82" s="52" customFormat="1" ht="17" hidden="1" customHeight="1" spans="1:7">
      <c r="A82" s="66" t="s">
        <v>706</v>
      </c>
      <c r="B82" s="67">
        <v>0</v>
      </c>
      <c r="C82" s="172"/>
      <c r="D82" s="172"/>
      <c r="E82" s="67">
        <v>0</v>
      </c>
      <c r="F82" s="171" t="e">
        <f t="shared" si="5"/>
        <v>#DIV/0!</v>
      </c>
      <c r="G82" s="171" t="e">
        <f t="shared" si="6"/>
        <v>#DIV/0!</v>
      </c>
    </row>
    <row r="83" s="52" customFormat="1" ht="17" hidden="1" customHeight="1" spans="1:7">
      <c r="A83" s="66" t="s">
        <v>707</v>
      </c>
      <c r="B83" s="67">
        <v>0</v>
      </c>
      <c r="C83" s="172"/>
      <c r="D83" s="172"/>
      <c r="E83" s="67">
        <v>0</v>
      </c>
      <c r="F83" s="171" t="e">
        <f t="shared" si="5"/>
        <v>#DIV/0!</v>
      </c>
      <c r="G83" s="171" t="e">
        <f t="shared" si="6"/>
        <v>#DIV/0!</v>
      </c>
    </row>
    <row r="84" s="52" customFormat="1" ht="17" hidden="1" customHeight="1" spans="1:7">
      <c r="A84" s="66" t="s">
        <v>708</v>
      </c>
      <c r="B84" s="67">
        <v>0</v>
      </c>
      <c r="C84" s="172"/>
      <c r="D84" s="172"/>
      <c r="E84" s="67">
        <v>0</v>
      </c>
      <c r="F84" s="171" t="e">
        <f t="shared" si="5"/>
        <v>#DIV/0!</v>
      </c>
      <c r="G84" s="171" t="e">
        <f t="shared" si="6"/>
        <v>#DIV/0!</v>
      </c>
    </row>
    <row r="85" s="52" customFormat="1" ht="17" hidden="1" customHeight="1" spans="1:7">
      <c r="A85" s="66" t="s">
        <v>709</v>
      </c>
      <c r="B85" s="67">
        <v>0</v>
      </c>
      <c r="C85" s="172"/>
      <c r="D85" s="172"/>
      <c r="E85" s="67">
        <v>0</v>
      </c>
      <c r="F85" s="171" t="e">
        <f t="shared" si="5"/>
        <v>#DIV/0!</v>
      </c>
      <c r="G85" s="171" t="e">
        <f t="shared" si="6"/>
        <v>#DIV/0!</v>
      </c>
    </row>
    <row r="86" s="52" customFormat="1" ht="17" hidden="1" customHeight="1" spans="1:7">
      <c r="A86" s="73" t="s">
        <v>455</v>
      </c>
      <c r="B86" s="67">
        <f>SUM(B87,B92,B97,B102,B111,B118)</f>
        <v>0</v>
      </c>
      <c r="C86" s="172"/>
      <c r="D86" s="172"/>
      <c r="E86" s="67">
        <f>SUM(E87,E92,E97,E102,E111,E118)</f>
        <v>0</v>
      </c>
      <c r="F86" s="171" t="e">
        <f t="shared" si="5"/>
        <v>#DIV/0!</v>
      </c>
      <c r="G86" s="171" t="e">
        <f t="shared" si="6"/>
        <v>#DIV/0!</v>
      </c>
    </row>
    <row r="87" s="52" customFormat="1" ht="17" hidden="1" customHeight="1" spans="1:7">
      <c r="A87" s="73" t="s">
        <v>710</v>
      </c>
      <c r="B87" s="67">
        <f>SUM(B88:B91)</f>
        <v>0</v>
      </c>
      <c r="C87" s="172"/>
      <c r="D87" s="172"/>
      <c r="E87" s="67">
        <f>SUM(E88:E91)</f>
        <v>0</v>
      </c>
      <c r="F87" s="171" t="e">
        <f t="shared" si="5"/>
        <v>#DIV/0!</v>
      </c>
      <c r="G87" s="171" t="e">
        <f t="shared" si="6"/>
        <v>#DIV/0!</v>
      </c>
    </row>
    <row r="88" s="52" customFormat="1" ht="17" hidden="1" customHeight="1" spans="1:7">
      <c r="A88" s="66" t="s">
        <v>711</v>
      </c>
      <c r="B88" s="67">
        <v>0</v>
      </c>
      <c r="C88" s="172"/>
      <c r="D88" s="172"/>
      <c r="E88" s="67">
        <v>0</v>
      </c>
      <c r="F88" s="171" t="e">
        <f t="shared" si="5"/>
        <v>#DIV/0!</v>
      </c>
      <c r="G88" s="171" t="e">
        <f t="shared" si="6"/>
        <v>#DIV/0!</v>
      </c>
    </row>
    <row r="89" s="52" customFormat="1" ht="17" hidden="1" customHeight="1" spans="1:7">
      <c r="A89" s="66" t="s">
        <v>712</v>
      </c>
      <c r="B89" s="67">
        <v>0</v>
      </c>
      <c r="C89" s="172"/>
      <c r="D89" s="172"/>
      <c r="E89" s="67">
        <v>0</v>
      </c>
      <c r="F89" s="171" t="e">
        <f t="shared" si="5"/>
        <v>#DIV/0!</v>
      </c>
      <c r="G89" s="171" t="e">
        <f t="shared" si="6"/>
        <v>#DIV/0!</v>
      </c>
    </row>
    <row r="90" s="52" customFormat="1" ht="17" hidden="1" customHeight="1" spans="1:7">
      <c r="A90" s="66" t="s">
        <v>713</v>
      </c>
      <c r="B90" s="67">
        <v>0</v>
      </c>
      <c r="C90" s="172"/>
      <c r="D90" s="172"/>
      <c r="E90" s="67">
        <v>0</v>
      </c>
      <c r="F90" s="171" t="e">
        <f t="shared" si="5"/>
        <v>#DIV/0!</v>
      </c>
      <c r="G90" s="171" t="e">
        <f t="shared" si="6"/>
        <v>#DIV/0!</v>
      </c>
    </row>
    <row r="91" s="52" customFormat="1" ht="17" hidden="1" customHeight="1" spans="1:7">
      <c r="A91" s="66" t="s">
        <v>714</v>
      </c>
      <c r="B91" s="67">
        <v>0</v>
      </c>
      <c r="C91" s="172"/>
      <c r="D91" s="172"/>
      <c r="E91" s="67">
        <v>0</v>
      </c>
      <c r="F91" s="171" t="e">
        <f t="shared" si="5"/>
        <v>#DIV/0!</v>
      </c>
      <c r="G91" s="171" t="e">
        <f t="shared" si="6"/>
        <v>#DIV/0!</v>
      </c>
    </row>
    <row r="92" s="52" customFormat="1" ht="17" hidden="1" customHeight="1" spans="1:7">
      <c r="A92" s="73" t="s">
        <v>715</v>
      </c>
      <c r="B92" s="67">
        <f>SUM(B93:B96)</f>
        <v>0</v>
      </c>
      <c r="C92" s="172"/>
      <c r="D92" s="172"/>
      <c r="E92" s="67">
        <f>SUM(E93:E96)</f>
        <v>0</v>
      </c>
      <c r="F92" s="171" t="e">
        <f t="shared" si="5"/>
        <v>#DIV/0!</v>
      </c>
      <c r="G92" s="171" t="e">
        <f t="shared" si="6"/>
        <v>#DIV/0!</v>
      </c>
    </row>
    <row r="93" s="52" customFormat="1" ht="17" hidden="1" customHeight="1" spans="1:7">
      <c r="A93" s="66" t="s">
        <v>713</v>
      </c>
      <c r="B93" s="67">
        <v>0</v>
      </c>
      <c r="C93" s="172"/>
      <c r="D93" s="172"/>
      <c r="E93" s="67">
        <v>0</v>
      </c>
      <c r="F93" s="171" t="e">
        <f t="shared" si="5"/>
        <v>#DIV/0!</v>
      </c>
      <c r="G93" s="171" t="e">
        <f t="shared" si="6"/>
        <v>#DIV/0!</v>
      </c>
    </row>
    <row r="94" s="52" customFormat="1" ht="17" hidden="1" customHeight="1" spans="1:7">
      <c r="A94" s="66" t="s">
        <v>716</v>
      </c>
      <c r="B94" s="67">
        <v>0</v>
      </c>
      <c r="C94" s="172"/>
      <c r="D94" s="172"/>
      <c r="E94" s="67">
        <v>0</v>
      </c>
      <c r="F94" s="171" t="e">
        <f t="shared" si="5"/>
        <v>#DIV/0!</v>
      </c>
      <c r="G94" s="171" t="e">
        <f t="shared" si="6"/>
        <v>#DIV/0!</v>
      </c>
    </row>
    <row r="95" s="52" customFormat="1" ht="17" hidden="1" customHeight="1" spans="1:7">
      <c r="A95" s="66" t="s">
        <v>717</v>
      </c>
      <c r="B95" s="67">
        <v>0</v>
      </c>
      <c r="C95" s="172"/>
      <c r="D95" s="172"/>
      <c r="E95" s="67">
        <v>0</v>
      </c>
      <c r="F95" s="171" t="e">
        <f t="shared" si="5"/>
        <v>#DIV/0!</v>
      </c>
      <c r="G95" s="171" t="e">
        <f t="shared" si="6"/>
        <v>#DIV/0!</v>
      </c>
    </row>
    <row r="96" s="52" customFormat="1" ht="17" hidden="1" customHeight="1" spans="1:7">
      <c r="A96" s="66" t="s">
        <v>718</v>
      </c>
      <c r="B96" s="67">
        <v>0</v>
      </c>
      <c r="C96" s="172"/>
      <c r="D96" s="172"/>
      <c r="E96" s="67">
        <v>0</v>
      </c>
      <c r="F96" s="171" t="e">
        <f t="shared" si="5"/>
        <v>#DIV/0!</v>
      </c>
      <c r="G96" s="171" t="e">
        <f t="shared" si="6"/>
        <v>#DIV/0!</v>
      </c>
    </row>
    <row r="97" s="52" customFormat="1" ht="17" hidden="1" customHeight="1" spans="1:7">
      <c r="A97" s="73" t="s">
        <v>719</v>
      </c>
      <c r="B97" s="67">
        <f>SUM(B98:B101)</f>
        <v>0</v>
      </c>
      <c r="C97" s="172"/>
      <c r="D97" s="172"/>
      <c r="E97" s="67">
        <f>SUM(E98:E101)</f>
        <v>0</v>
      </c>
      <c r="F97" s="171" t="e">
        <f t="shared" si="5"/>
        <v>#DIV/0!</v>
      </c>
      <c r="G97" s="171" t="e">
        <f t="shared" si="6"/>
        <v>#DIV/0!</v>
      </c>
    </row>
    <row r="98" s="52" customFormat="1" ht="17" hidden="1" customHeight="1" spans="1:7">
      <c r="A98" s="66" t="s">
        <v>720</v>
      </c>
      <c r="B98" s="67">
        <v>0</v>
      </c>
      <c r="C98" s="172"/>
      <c r="D98" s="172"/>
      <c r="E98" s="67">
        <v>0</v>
      </c>
      <c r="F98" s="171" t="e">
        <f t="shared" si="5"/>
        <v>#DIV/0!</v>
      </c>
      <c r="G98" s="171" t="e">
        <f t="shared" si="6"/>
        <v>#DIV/0!</v>
      </c>
    </row>
    <row r="99" s="52" customFormat="1" ht="17" hidden="1" customHeight="1" spans="1:7">
      <c r="A99" s="66" t="s">
        <v>721</v>
      </c>
      <c r="B99" s="67">
        <v>0</v>
      </c>
      <c r="C99" s="172"/>
      <c r="D99" s="172"/>
      <c r="E99" s="67">
        <v>0</v>
      </c>
      <c r="F99" s="171" t="e">
        <f t="shared" si="5"/>
        <v>#DIV/0!</v>
      </c>
      <c r="G99" s="171" t="e">
        <f t="shared" si="6"/>
        <v>#DIV/0!</v>
      </c>
    </row>
    <row r="100" s="52" customFormat="1" ht="17" hidden="1" customHeight="1" spans="1:7">
      <c r="A100" s="66" t="s">
        <v>722</v>
      </c>
      <c r="B100" s="67">
        <v>0</v>
      </c>
      <c r="C100" s="172"/>
      <c r="D100" s="172"/>
      <c r="E100" s="67">
        <v>0</v>
      </c>
      <c r="F100" s="171" t="e">
        <f t="shared" si="5"/>
        <v>#DIV/0!</v>
      </c>
      <c r="G100" s="171" t="e">
        <f t="shared" si="6"/>
        <v>#DIV/0!</v>
      </c>
    </row>
    <row r="101" s="52" customFormat="1" ht="17" hidden="1" customHeight="1" spans="1:7">
      <c r="A101" s="66" t="s">
        <v>723</v>
      </c>
      <c r="B101" s="67">
        <v>0</v>
      </c>
      <c r="C101" s="172"/>
      <c r="D101" s="172"/>
      <c r="E101" s="67">
        <v>0</v>
      </c>
      <c r="F101" s="171" t="e">
        <f t="shared" si="5"/>
        <v>#DIV/0!</v>
      </c>
      <c r="G101" s="171" t="e">
        <f t="shared" si="6"/>
        <v>#DIV/0!</v>
      </c>
    </row>
    <row r="102" s="52" customFormat="1" ht="17" hidden="1" customHeight="1" spans="1:7">
      <c r="A102" s="73" t="s">
        <v>724</v>
      </c>
      <c r="B102" s="67">
        <f>SUM(B103:B110)</f>
        <v>0</v>
      </c>
      <c r="C102" s="172"/>
      <c r="D102" s="172"/>
      <c r="E102" s="67">
        <f>SUM(E103:E110)</f>
        <v>0</v>
      </c>
      <c r="F102" s="171" t="e">
        <f t="shared" si="5"/>
        <v>#DIV/0!</v>
      </c>
      <c r="G102" s="171" t="e">
        <f t="shared" si="6"/>
        <v>#DIV/0!</v>
      </c>
    </row>
    <row r="103" s="52" customFormat="1" ht="17" hidden="1" customHeight="1" spans="1:7">
      <c r="A103" s="66" t="s">
        <v>725</v>
      </c>
      <c r="B103" s="67">
        <v>0</v>
      </c>
      <c r="C103" s="172"/>
      <c r="D103" s="172"/>
      <c r="E103" s="67">
        <v>0</v>
      </c>
      <c r="F103" s="171" t="e">
        <f t="shared" si="5"/>
        <v>#DIV/0!</v>
      </c>
      <c r="G103" s="171" t="e">
        <f t="shared" si="6"/>
        <v>#DIV/0!</v>
      </c>
    </row>
    <row r="104" s="52" customFormat="1" ht="17" hidden="1" customHeight="1" spans="1:7">
      <c r="A104" s="66" t="s">
        <v>726</v>
      </c>
      <c r="B104" s="67">
        <v>0</v>
      </c>
      <c r="C104" s="172"/>
      <c r="D104" s="172"/>
      <c r="E104" s="67">
        <v>0</v>
      </c>
      <c r="F104" s="171" t="e">
        <f t="shared" si="5"/>
        <v>#DIV/0!</v>
      </c>
      <c r="G104" s="171" t="e">
        <f t="shared" si="6"/>
        <v>#DIV/0!</v>
      </c>
    </row>
    <row r="105" s="52" customFormat="1" ht="17" hidden="1" customHeight="1" spans="1:7">
      <c r="A105" s="66" t="s">
        <v>727</v>
      </c>
      <c r="B105" s="67">
        <v>0</v>
      </c>
      <c r="C105" s="172"/>
      <c r="D105" s="172"/>
      <c r="E105" s="67">
        <v>0</v>
      </c>
      <c r="F105" s="171" t="e">
        <f t="shared" si="5"/>
        <v>#DIV/0!</v>
      </c>
      <c r="G105" s="171" t="e">
        <f t="shared" si="6"/>
        <v>#DIV/0!</v>
      </c>
    </row>
    <row r="106" s="52" customFormat="1" ht="17" hidden="1" customHeight="1" spans="1:7">
      <c r="A106" s="66" t="s">
        <v>728</v>
      </c>
      <c r="B106" s="67">
        <v>0</v>
      </c>
      <c r="C106" s="172"/>
      <c r="D106" s="172"/>
      <c r="E106" s="67">
        <v>0</v>
      </c>
      <c r="F106" s="171" t="e">
        <f t="shared" si="5"/>
        <v>#DIV/0!</v>
      </c>
      <c r="G106" s="171" t="e">
        <f t="shared" si="6"/>
        <v>#DIV/0!</v>
      </c>
    </row>
    <row r="107" s="52" customFormat="1" ht="17" hidden="1" customHeight="1" spans="1:7">
      <c r="A107" s="66" t="s">
        <v>729</v>
      </c>
      <c r="B107" s="67">
        <v>0</v>
      </c>
      <c r="C107" s="172"/>
      <c r="D107" s="172"/>
      <c r="E107" s="67">
        <v>0</v>
      </c>
      <c r="F107" s="171" t="e">
        <f t="shared" si="5"/>
        <v>#DIV/0!</v>
      </c>
      <c r="G107" s="171" t="e">
        <f t="shared" si="6"/>
        <v>#DIV/0!</v>
      </c>
    </row>
    <row r="108" s="52" customFormat="1" ht="17" hidden="1" customHeight="1" spans="1:7">
      <c r="A108" s="66" t="s">
        <v>730</v>
      </c>
      <c r="B108" s="67">
        <v>0</v>
      </c>
      <c r="C108" s="172"/>
      <c r="D108" s="172"/>
      <c r="E108" s="67">
        <v>0</v>
      </c>
      <c r="F108" s="171" t="e">
        <f t="shared" si="5"/>
        <v>#DIV/0!</v>
      </c>
      <c r="G108" s="171" t="e">
        <f t="shared" si="6"/>
        <v>#DIV/0!</v>
      </c>
    </row>
    <row r="109" s="52" customFormat="1" ht="17" hidden="1" customHeight="1" spans="1:7">
      <c r="A109" s="66" t="s">
        <v>731</v>
      </c>
      <c r="B109" s="67">
        <v>0</v>
      </c>
      <c r="C109" s="172"/>
      <c r="D109" s="172"/>
      <c r="E109" s="67">
        <v>0</v>
      </c>
      <c r="F109" s="171" t="e">
        <f t="shared" si="5"/>
        <v>#DIV/0!</v>
      </c>
      <c r="G109" s="171" t="e">
        <f t="shared" si="6"/>
        <v>#DIV/0!</v>
      </c>
    </row>
    <row r="110" s="52" customFormat="1" ht="17" hidden="1" customHeight="1" spans="1:7">
      <c r="A110" s="66" t="s">
        <v>732</v>
      </c>
      <c r="B110" s="67">
        <v>0</v>
      </c>
      <c r="C110" s="172"/>
      <c r="D110" s="172"/>
      <c r="E110" s="67">
        <v>0</v>
      </c>
      <c r="F110" s="171" t="e">
        <f t="shared" si="5"/>
        <v>#DIV/0!</v>
      </c>
      <c r="G110" s="171" t="e">
        <f t="shared" si="6"/>
        <v>#DIV/0!</v>
      </c>
    </row>
    <row r="111" s="52" customFormat="1" ht="17" hidden="1" customHeight="1" spans="1:7">
      <c r="A111" s="73" t="s">
        <v>733</v>
      </c>
      <c r="B111" s="67">
        <f>SUM(B112:B117)</f>
        <v>0</v>
      </c>
      <c r="C111" s="172"/>
      <c r="D111" s="172"/>
      <c r="E111" s="67">
        <f>SUM(E112:E117)</f>
        <v>0</v>
      </c>
      <c r="F111" s="171" t="e">
        <f t="shared" si="5"/>
        <v>#DIV/0!</v>
      </c>
      <c r="G111" s="171" t="e">
        <f t="shared" si="6"/>
        <v>#DIV/0!</v>
      </c>
    </row>
    <row r="112" s="52" customFormat="1" ht="17" hidden="1" customHeight="1" spans="1:7">
      <c r="A112" s="66" t="s">
        <v>734</v>
      </c>
      <c r="B112" s="67">
        <v>0</v>
      </c>
      <c r="C112" s="172"/>
      <c r="D112" s="172"/>
      <c r="E112" s="67">
        <v>0</v>
      </c>
      <c r="F112" s="171" t="e">
        <f t="shared" si="5"/>
        <v>#DIV/0!</v>
      </c>
      <c r="G112" s="171" t="e">
        <f t="shared" si="6"/>
        <v>#DIV/0!</v>
      </c>
    </row>
    <row r="113" s="52" customFormat="1" ht="17" hidden="1" customHeight="1" spans="1:7">
      <c r="A113" s="66" t="s">
        <v>735</v>
      </c>
      <c r="B113" s="67">
        <v>0</v>
      </c>
      <c r="C113" s="172"/>
      <c r="D113" s="172"/>
      <c r="E113" s="67">
        <v>0</v>
      </c>
      <c r="F113" s="171" t="e">
        <f t="shared" si="5"/>
        <v>#DIV/0!</v>
      </c>
      <c r="G113" s="171" t="e">
        <f t="shared" si="6"/>
        <v>#DIV/0!</v>
      </c>
    </row>
    <row r="114" s="52" customFormat="1" ht="17" hidden="1" customHeight="1" spans="1:7">
      <c r="A114" s="66" t="s">
        <v>736</v>
      </c>
      <c r="B114" s="67">
        <v>0</v>
      </c>
      <c r="C114" s="172"/>
      <c r="D114" s="172"/>
      <c r="E114" s="67">
        <v>0</v>
      </c>
      <c r="F114" s="171" t="e">
        <f t="shared" si="5"/>
        <v>#DIV/0!</v>
      </c>
      <c r="G114" s="171" t="e">
        <f t="shared" si="6"/>
        <v>#DIV/0!</v>
      </c>
    </row>
    <row r="115" s="52" customFormat="1" ht="17" hidden="1" customHeight="1" spans="1:7">
      <c r="A115" s="66" t="s">
        <v>737</v>
      </c>
      <c r="B115" s="67">
        <v>0</v>
      </c>
      <c r="C115" s="172"/>
      <c r="D115" s="172"/>
      <c r="E115" s="67">
        <v>0</v>
      </c>
      <c r="F115" s="171" t="e">
        <f t="shared" si="5"/>
        <v>#DIV/0!</v>
      </c>
      <c r="G115" s="171" t="e">
        <f t="shared" si="6"/>
        <v>#DIV/0!</v>
      </c>
    </row>
    <row r="116" s="52" customFormat="1" ht="17" hidden="1" customHeight="1" spans="1:7">
      <c r="A116" s="66" t="s">
        <v>738</v>
      </c>
      <c r="B116" s="67">
        <v>0</v>
      </c>
      <c r="C116" s="172"/>
      <c r="D116" s="172"/>
      <c r="E116" s="67">
        <v>0</v>
      </c>
      <c r="F116" s="171" t="e">
        <f t="shared" si="5"/>
        <v>#DIV/0!</v>
      </c>
      <c r="G116" s="171" t="e">
        <f t="shared" si="6"/>
        <v>#DIV/0!</v>
      </c>
    </row>
    <row r="117" s="52" customFormat="1" ht="17" hidden="1" customHeight="1" spans="1:7">
      <c r="A117" s="66" t="s">
        <v>739</v>
      </c>
      <c r="B117" s="67">
        <v>0</v>
      </c>
      <c r="C117" s="172"/>
      <c r="D117" s="172"/>
      <c r="E117" s="67">
        <v>0</v>
      </c>
      <c r="F117" s="171" t="e">
        <f t="shared" si="5"/>
        <v>#DIV/0!</v>
      </c>
      <c r="G117" s="171" t="e">
        <f t="shared" si="6"/>
        <v>#DIV/0!</v>
      </c>
    </row>
    <row r="118" s="52" customFormat="1" ht="17" hidden="1" customHeight="1" spans="1:7">
      <c r="A118" s="73" t="s">
        <v>740</v>
      </c>
      <c r="B118" s="67">
        <f>SUM(B119:B126)</f>
        <v>0</v>
      </c>
      <c r="C118" s="172"/>
      <c r="D118" s="172"/>
      <c r="E118" s="67">
        <f>SUM(E119:E126)</f>
        <v>0</v>
      </c>
      <c r="F118" s="171" t="e">
        <f t="shared" si="5"/>
        <v>#DIV/0!</v>
      </c>
      <c r="G118" s="171" t="e">
        <f t="shared" si="6"/>
        <v>#DIV/0!</v>
      </c>
    </row>
    <row r="119" s="52" customFormat="1" ht="17" hidden="1" customHeight="1" spans="1:7">
      <c r="A119" s="66" t="s">
        <v>741</v>
      </c>
      <c r="B119" s="67">
        <v>0</v>
      </c>
      <c r="C119" s="172"/>
      <c r="D119" s="172"/>
      <c r="E119" s="67">
        <v>0</v>
      </c>
      <c r="F119" s="171" t="e">
        <f t="shared" si="5"/>
        <v>#DIV/0!</v>
      </c>
      <c r="G119" s="171" t="e">
        <f t="shared" si="6"/>
        <v>#DIV/0!</v>
      </c>
    </row>
    <row r="120" s="52" customFormat="1" ht="17" hidden="1" customHeight="1" spans="1:7">
      <c r="A120" s="66" t="s">
        <v>742</v>
      </c>
      <c r="B120" s="67">
        <v>0</v>
      </c>
      <c r="C120" s="172"/>
      <c r="D120" s="172"/>
      <c r="E120" s="67">
        <v>0</v>
      </c>
      <c r="F120" s="171" t="e">
        <f t="shared" si="5"/>
        <v>#DIV/0!</v>
      </c>
      <c r="G120" s="171" t="e">
        <f t="shared" si="6"/>
        <v>#DIV/0!</v>
      </c>
    </row>
    <row r="121" s="52" customFormat="1" ht="17" hidden="1" customHeight="1" spans="1:7">
      <c r="A121" s="66" t="s">
        <v>743</v>
      </c>
      <c r="B121" s="67">
        <v>0</v>
      </c>
      <c r="C121" s="172"/>
      <c r="D121" s="172"/>
      <c r="E121" s="67">
        <v>0</v>
      </c>
      <c r="F121" s="171" t="e">
        <f t="shared" si="5"/>
        <v>#DIV/0!</v>
      </c>
      <c r="G121" s="171" t="e">
        <f t="shared" si="6"/>
        <v>#DIV/0!</v>
      </c>
    </row>
    <row r="122" s="52" customFormat="1" ht="17" hidden="1" customHeight="1" spans="1:7">
      <c r="A122" s="66" t="s">
        <v>744</v>
      </c>
      <c r="B122" s="67">
        <v>0</v>
      </c>
      <c r="C122" s="172"/>
      <c r="D122" s="172"/>
      <c r="E122" s="67">
        <v>0</v>
      </c>
      <c r="F122" s="171" t="e">
        <f t="shared" si="5"/>
        <v>#DIV/0!</v>
      </c>
      <c r="G122" s="171" t="e">
        <f t="shared" si="6"/>
        <v>#DIV/0!</v>
      </c>
    </row>
    <row r="123" s="52" customFormat="1" ht="17" hidden="1" customHeight="1" spans="1:7">
      <c r="A123" s="66" t="s">
        <v>745</v>
      </c>
      <c r="B123" s="67">
        <v>0</v>
      </c>
      <c r="C123" s="172"/>
      <c r="D123" s="172"/>
      <c r="E123" s="67">
        <v>0</v>
      </c>
      <c r="F123" s="171" t="e">
        <f t="shared" si="5"/>
        <v>#DIV/0!</v>
      </c>
      <c r="G123" s="171" t="e">
        <f t="shared" si="6"/>
        <v>#DIV/0!</v>
      </c>
    </row>
    <row r="124" s="52" customFormat="1" ht="17" hidden="1" customHeight="1" spans="1:7">
      <c r="A124" s="66" t="s">
        <v>746</v>
      </c>
      <c r="B124" s="67">
        <v>0</v>
      </c>
      <c r="C124" s="172"/>
      <c r="D124" s="172"/>
      <c r="E124" s="67">
        <v>0</v>
      </c>
      <c r="F124" s="171" t="e">
        <f t="shared" si="5"/>
        <v>#DIV/0!</v>
      </c>
      <c r="G124" s="171" t="e">
        <f t="shared" si="6"/>
        <v>#DIV/0!</v>
      </c>
    </row>
    <row r="125" s="52" customFormat="1" ht="17" hidden="1" customHeight="1" spans="1:7">
      <c r="A125" s="66" t="s">
        <v>747</v>
      </c>
      <c r="B125" s="67">
        <v>0</v>
      </c>
      <c r="C125" s="172"/>
      <c r="D125" s="172"/>
      <c r="E125" s="67">
        <v>0</v>
      </c>
      <c r="F125" s="171" t="e">
        <f t="shared" si="5"/>
        <v>#DIV/0!</v>
      </c>
      <c r="G125" s="171" t="e">
        <f t="shared" si="6"/>
        <v>#DIV/0!</v>
      </c>
    </row>
    <row r="126" s="52" customFormat="1" ht="17" hidden="1" customHeight="1" spans="1:7">
      <c r="A126" s="66" t="s">
        <v>748</v>
      </c>
      <c r="B126" s="67">
        <v>0</v>
      </c>
      <c r="C126" s="172"/>
      <c r="D126" s="172"/>
      <c r="E126" s="67">
        <v>0</v>
      </c>
      <c r="F126" s="171" t="e">
        <f t="shared" si="5"/>
        <v>#DIV/0!</v>
      </c>
      <c r="G126" s="171" t="e">
        <f t="shared" si="6"/>
        <v>#DIV/0!</v>
      </c>
    </row>
    <row r="127" s="52" customFormat="1" ht="17" hidden="1" customHeight="1" spans="1:7">
      <c r="A127" s="73" t="s">
        <v>749</v>
      </c>
      <c r="B127" s="67">
        <f>B128</f>
        <v>0</v>
      </c>
      <c r="C127" s="172"/>
      <c r="D127" s="172"/>
      <c r="E127" s="67">
        <f>E128</f>
        <v>0</v>
      </c>
      <c r="F127" s="171" t="e">
        <f t="shared" si="5"/>
        <v>#DIV/0!</v>
      </c>
      <c r="G127" s="171" t="e">
        <f t="shared" si="6"/>
        <v>#DIV/0!</v>
      </c>
    </row>
    <row r="128" s="52" customFormat="1" ht="17" hidden="1" customHeight="1" spans="1:7">
      <c r="A128" s="73" t="s">
        <v>750</v>
      </c>
      <c r="B128" s="67">
        <f>SUM(B129:B131)</f>
        <v>0</v>
      </c>
      <c r="C128" s="172"/>
      <c r="D128" s="172"/>
      <c r="E128" s="67">
        <f>SUM(E129:E131)</f>
        <v>0</v>
      </c>
      <c r="F128" s="171" t="e">
        <f t="shared" si="5"/>
        <v>#DIV/0!</v>
      </c>
      <c r="G128" s="171" t="e">
        <f t="shared" si="6"/>
        <v>#DIV/0!</v>
      </c>
    </row>
    <row r="129" s="52" customFormat="1" ht="17" hidden="1" customHeight="1" spans="1:7">
      <c r="A129" s="66" t="s">
        <v>751</v>
      </c>
      <c r="B129" s="67">
        <v>0</v>
      </c>
      <c r="C129" s="172"/>
      <c r="D129" s="172"/>
      <c r="E129" s="67">
        <v>0</v>
      </c>
      <c r="F129" s="171" t="e">
        <f t="shared" si="5"/>
        <v>#DIV/0!</v>
      </c>
      <c r="G129" s="171" t="e">
        <f t="shared" si="6"/>
        <v>#DIV/0!</v>
      </c>
    </row>
    <row r="130" s="52" customFormat="1" ht="17" hidden="1" customHeight="1" spans="1:7">
      <c r="A130" s="66" t="s">
        <v>752</v>
      </c>
      <c r="B130" s="67">
        <v>0</v>
      </c>
      <c r="C130" s="172"/>
      <c r="D130" s="172"/>
      <c r="E130" s="67">
        <v>0</v>
      </c>
      <c r="F130" s="171" t="e">
        <f t="shared" ref="F130:F142" si="7">E130/D130*100</f>
        <v>#DIV/0!</v>
      </c>
      <c r="G130" s="171" t="e">
        <f t="shared" ref="G130:G141" si="8">(E130/B130-1)*100</f>
        <v>#DIV/0!</v>
      </c>
    </row>
    <row r="131" s="52" customFormat="1" ht="17" hidden="1" customHeight="1" spans="1:7">
      <c r="A131" s="66" t="s">
        <v>753</v>
      </c>
      <c r="B131" s="67">
        <v>0</v>
      </c>
      <c r="C131" s="172"/>
      <c r="D131" s="172"/>
      <c r="E131" s="67">
        <v>0</v>
      </c>
      <c r="F131" s="171" t="e">
        <f t="shared" si="7"/>
        <v>#DIV/0!</v>
      </c>
      <c r="G131" s="171" t="e">
        <f t="shared" si="8"/>
        <v>#DIV/0!</v>
      </c>
    </row>
    <row r="132" s="52" customFormat="1" ht="17" hidden="1" customHeight="1" spans="1:7">
      <c r="A132" s="73" t="s">
        <v>471</v>
      </c>
      <c r="B132" s="67">
        <f>B133</f>
        <v>0</v>
      </c>
      <c r="C132" s="172"/>
      <c r="D132" s="172"/>
      <c r="E132" s="67">
        <f>E133</f>
        <v>0</v>
      </c>
      <c r="F132" s="171" t="e">
        <f t="shared" si="7"/>
        <v>#DIV/0!</v>
      </c>
      <c r="G132" s="171" t="e">
        <f t="shared" si="8"/>
        <v>#DIV/0!</v>
      </c>
    </row>
    <row r="133" s="52" customFormat="1" ht="17" hidden="1" customHeight="1" spans="1:7">
      <c r="A133" s="73" t="s">
        <v>754</v>
      </c>
      <c r="B133" s="67">
        <f>SUM(B134:B138)</f>
        <v>0</v>
      </c>
      <c r="C133" s="172"/>
      <c r="D133" s="172"/>
      <c r="E133" s="67">
        <f>SUM(E134:E138)</f>
        <v>0</v>
      </c>
      <c r="F133" s="171" t="e">
        <f t="shared" si="7"/>
        <v>#DIV/0!</v>
      </c>
      <c r="G133" s="171" t="e">
        <f t="shared" si="8"/>
        <v>#DIV/0!</v>
      </c>
    </row>
    <row r="134" s="52" customFormat="1" ht="17" hidden="1" customHeight="1" spans="1:7">
      <c r="A134" s="66" t="s">
        <v>755</v>
      </c>
      <c r="B134" s="67">
        <v>0</v>
      </c>
      <c r="C134" s="172"/>
      <c r="D134" s="172"/>
      <c r="E134" s="67">
        <v>0</v>
      </c>
      <c r="F134" s="171" t="e">
        <f t="shared" si="7"/>
        <v>#DIV/0!</v>
      </c>
      <c r="G134" s="171" t="e">
        <f t="shared" si="8"/>
        <v>#DIV/0!</v>
      </c>
    </row>
    <row r="135" s="52" customFormat="1" ht="17" hidden="1" customHeight="1" spans="1:7">
      <c r="A135" s="66" t="s">
        <v>756</v>
      </c>
      <c r="B135" s="67">
        <v>0</v>
      </c>
      <c r="C135" s="172"/>
      <c r="D135" s="172"/>
      <c r="E135" s="67">
        <v>0</v>
      </c>
      <c r="F135" s="171" t="e">
        <f t="shared" si="7"/>
        <v>#DIV/0!</v>
      </c>
      <c r="G135" s="171" t="e">
        <f t="shared" si="8"/>
        <v>#DIV/0!</v>
      </c>
    </row>
    <row r="136" s="52" customFormat="1" ht="17" hidden="1" customHeight="1" spans="1:7">
      <c r="A136" s="66" t="s">
        <v>757</v>
      </c>
      <c r="B136" s="67">
        <v>0</v>
      </c>
      <c r="C136" s="172"/>
      <c r="D136" s="172"/>
      <c r="E136" s="67">
        <v>0</v>
      </c>
      <c r="F136" s="171" t="e">
        <f t="shared" si="7"/>
        <v>#DIV/0!</v>
      </c>
      <c r="G136" s="171" t="e">
        <f t="shared" si="8"/>
        <v>#DIV/0!</v>
      </c>
    </row>
    <row r="137" s="52" customFormat="1" ht="17" hidden="1" customHeight="1" spans="1:7">
      <c r="A137" s="66" t="s">
        <v>758</v>
      </c>
      <c r="B137" s="67">
        <v>0</v>
      </c>
      <c r="C137" s="172"/>
      <c r="D137" s="172"/>
      <c r="E137" s="67">
        <v>0</v>
      </c>
      <c r="F137" s="171" t="e">
        <f t="shared" si="7"/>
        <v>#DIV/0!</v>
      </c>
      <c r="G137" s="171" t="e">
        <f t="shared" si="8"/>
        <v>#DIV/0!</v>
      </c>
    </row>
    <row r="138" s="52" customFormat="1" ht="17" customHeight="1" spans="1:7">
      <c r="A138" s="66" t="s">
        <v>759</v>
      </c>
      <c r="B138" s="67">
        <v>0</v>
      </c>
      <c r="C138" s="172"/>
      <c r="D138" s="172"/>
      <c r="E138" s="67">
        <v>0</v>
      </c>
      <c r="F138" s="171" t="e">
        <f t="shared" si="7"/>
        <v>#DIV/0!</v>
      </c>
      <c r="G138" s="171" t="e">
        <f t="shared" si="8"/>
        <v>#DIV/0!</v>
      </c>
    </row>
    <row r="139" s="52" customFormat="1" ht="17" customHeight="1" spans="1:7">
      <c r="A139" s="73" t="s">
        <v>479</v>
      </c>
      <c r="B139" s="67">
        <f>B140</f>
        <v>0</v>
      </c>
      <c r="C139" s="172"/>
      <c r="D139" s="172"/>
      <c r="E139" s="67">
        <f>E140</f>
        <v>0</v>
      </c>
      <c r="F139" s="171" t="e">
        <f t="shared" si="7"/>
        <v>#DIV/0!</v>
      </c>
      <c r="G139" s="171" t="e">
        <f t="shared" si="8"/>
        <v>#DIV/0!</v>
      </c>
    </row>
    <row r="140" s="52" customFormat="1" ht="17" customHeight="1" spans="1:7">
      <c r="A140" s="73" t="s">
        <v>760</v>
      </c>
      <c r="B140" s="67">
        <f>SUM(B141:B142)</f>
        <v>0</v>
      </c>
      <c r="C140" s="172"/>
      <c r="D140" s="172"/>
      <c r="E140" s="67">
        <f>SUM(E141:E142)</f>
        <v>0</v>
      </c>
      <c r="F140" s="171" t="e">
        <f t="shared" si="7"/>
        <v>#DIV/0!</v>
      </c>
      <c r="G140" s="171" t="e">
        <f t="shared" si="8"/>
        <v>#DIV/0!</v>
      </c>
    </row>
    <row r="141" s="52" customFormat="1" ht="17" customHeight="1" spans="1:7">
      <c r="A141" s="66" t="s">
        <v>761</v>
      </c>
      <c r="B141" s="67">
        <v>0</v>
      </c>
      <c r="C141" s="172"/>
      <c r="D141" s="172"/>
      <c r="E141" s="67">
        <v>0</v>
      </c>
      <c r="F141" s="171" t="e">
        <f t="shared" si="7"/>
        <v>#DIV/0!</v>
      </c>
      <c r="G141" s="171" t="e">
        <f t="shared" si="8"/>
        <v>#DIV/0!</v>
      </c>
    </row>
    <row r="142" s="52" customFormat="1" ht="17" customHeight="1" spans="1:7">
      <c r="A142" s="66" t="s">
        <v>762</v>
      </c>
      <c r="B142" s="67">
        <v>0</v>
      </c>
      <c r="C142" s="172"/>
      <c r="D142" s="172"/>
      <c r="E142" s="67">
        <v>0</v>
      </c>
      <c r="F142" s="171" t="e">
        <f t="shared" si="7"/>
        <v>#DIV/0!</v>
      </c>
      <c r="G142" s="171"/>
    </row>
    <row r="143" s="52" customFormat="1" ht="17" customHeight="1" spans="1:7">
      <c r="A143" s="73" t="s">
        <v>578</v>
      </c>
      <c r="B143" s="67">
        <f>B144+B148+B157</f>
        <v>10380</v>
      </c>
      <c r="C143" s="67">
        <f>C144+C148+C157</f>
        <v>802</v>
      </c>
      <c r="D143" s="67">
        <f>D144+D148+D157</f>
        <v>15386</v>
      </c>
      <c r="E143" s="170">
        <f>E144+E148+E157</f>
        <v>7383</v>
      </c>
      <c r="F143" s="171"/>
      <c r="G143" s="171"/>
    </row>
    <row r="144" s="52" customFormat="1" ht="17" customHeight="1" spans="1:7">
      <c r="A144" s="73" t="s">
        <v>763</v>
      </c>
      <c r="B144" s="67">
        <v>9215</v>
      </c>
      <c r="C144" s="172"/>
      <c r="D144" s="172">
        <v>10989</v>
      </c>
      <c r="E144" s="170">
        <f>E145+E146+E147</f>
        <v>6000</v>
      </c>
      <c r="F144" s="171">
        <f>E144/D144*100</f>
        <v>54.6000546000546</v>
      </c>
      <c r="G144" s="171">
        <f>(E144/B144-1)*100</f>
        <v>-34.8887683125339</v>
      </c>
    </row>
    <row r="145" s="52" customFormat="1" ht="17" customHeight="1" spans="1:7">
      <c r="A145" s="66" t="s">
        <v>764</v>
      </c>
      <c r="B145" s="67"/>
      <c r="C145" s="172"/>
      <c r="D145" s="172"/>
      <c r="E145" s="67"/>
      <c r="F145" s="171"/>
      <c r="G145" s="171"/>
    </row>
    <row r="146" s="52" customFormat="1" ht="17" customHeight="1" spans="1:7">
      <c r="A146" s="66" t="s">
        <v>765</v>
      </c>
      <c r="B146" s="67"/>
      <c r="C146" s="172"/>
      <c r="D146" s="172"/>
      <c r="E146" s="67">
        <v>6000</v>
      </c>
      <c r="F146" s="171"/>
      <c r="G146" s="171"/>
    </row>
    <row r="147" s="52" customFormat="1" ht="17" customHeight="1" spans="1:7">
      <c r="A147" s="66" t="s">
        <v>766</v>
      </c>
      <c r="B147" s="67"/>
      <c r="C147" s="172"/>
      <c r="D147" s="172"/>
      <c r="E147" s="67"/>
      <c r="F147" s="171"/>
      <c r="G147" s="171"/>
    </row>
    <row r="148" s="52" customFormat="1" ht="17" customHeight="1" spans="1:7">
      <c r="A148" s="73" t="s">
        <v>767</v>
      </c>
      <c r="B148" s="67">
        <f>SUM(B149:B156)</f>
        <v>198</v>
      </c>
      <c r="C148" s="67">
        <f>SUM(C149:C156)</f>
        <v>117</v>
      </c>
      <c r="D148" s="67">
        <f>SUM(D149:D156)</f>
        <v>228</v>
      </c>
      <c r="E148" s="170">
        <f>SUM(E149:E156)</f>
        <v>171</v>
      </c>
      <c r="F148" s="171">
        <f t="shared" ref="F148:F153" si="9">E148/D148*100</f>
        <v>75</v>
      </c>
      <c r="G148" s="171"/>
    </row>
    <row r="149" s="52" customFormat="1" ht="17" customHeight="1" spans="1:7">
      <c r="A149" s="66" t="s">
        <v>768</v>
      </c>
      <c r="B149" s="67">
        <v>0</v>
      </c>
      <c r="C149" s="172"/>
      <c r="D149" s="172">
        <v>115</v>
      </c>
      <c r="E149" s="67">
        <v>0</v>
      </c>
      <c r="F149" s="171"/>
      <c r="G149" s="171"/>
    </row>
    <row r="150" s="52" customFormat="1" ht="17" customHeight="1" spans="1:7">
      <c r="A150" s="66" t="s">
        <v>769</v>
      </c>
      <c r="B150" s="67">
        <v>0</v>
      </c>
      <c r="C150" s="172"/>
      <c r="D150" s="172"/>
      <c r="E150" s="67">
        <v>0</v>
      </c>
      <c r="F150" s="171" t="e">
        <f t="shared" si="9"/>
        <v>#DIV/0!</v>
      </c>
      <c r="G150" s="171" t="e">
        <f t="shared" ref="G150:G153" si="10">(E150/B150-1)*100</f>
        <v>#DIV/0!</v>
      </c>
    </row>
    <row r="151" s="52" customFormat="1" ht="17" customHeight="1" spans="1:7">
      <c r="A151" s="66" t="s">
        <v>770</v>
      </c>
      <c r="B151" s="67">
        <v>168</v>
      </c>
      <c r="C151" s="172">
        <v>117</v>
      </c>
      <c r="D151" s="172">
        <v>83</v>
      </c>
      <c r="E151" s="67">
        <v>132</v>
      </c>
      <c r="F151" s="171"/>
      <c r="G151" s="171"/>
    </row>
    <row r="152" s="52" customFormat="1" ht="17" customHeight="1" spans="1:7">
      <c r="A152" s="66" t="s">
        <v>771</v>
      </c>
      <c r="B152" s="67">
        <v>0</v>
      </c>
      <c r="C152" s="172"/>
      <c r="D152" s="172"/>
      <c r="E152" s="67">
        <v>0</v>
      </c>
      <c r="F152" s="171" t="e">
        <f t="shared" si="9"/>
        <v>#DIV/0!</v>
      </c>
      <c r="G152" s="171" t="e">
        <f t="shared" si="10"/>
        <v>#DIV/0!</v>
      </c>
    </row>
    <row r="153" s="52" customFormat="1" ht="17" customHeight="1" spans="1:7">
      <c r="A153" s="66" t="s">
        <v>772</v>
      </c>
      <c r="B153" s="67">
        <v>0</v>
      </c>
      <c r="C153" s="172"/>
      <c r="D153" s="172"/>
      <c r="E153" s="67">
        <v>0</v>
      </c>
      <c r="F153" s="171" t="e">
        <f t="shared" si="9"/>
        <v>#DIV/0!</v>
      </c>
      <c r="G153" s="171" t="e">
        <f t="shared" si="10"/>
        <v>#DIV/0!</v>
      </c>
    </row>
    <row r="154" s="52" customFormat="1" ht="17" customHeight="1" spans="1:7">
      <c r="A154" s="66" t="s">
        <v>773</v>
      </c>
      <c r="B154" s="67">
        <v>0</v>
      </c>
      <c r="C154" s="172"/>
      <c r="D154" s="172"/>
      <c r="E154" s="67">
        <v>0</v>
      </c>
      <c r="F154" s="171"/>
      <c r="G154" s="171"/>
    </row>
    <row r="155" s="52" customFormat="1" ht="17" customHeight="1" spans="1:7">
      <c r="A155" s="66" t="s">
        <v>774</v>
      </c>
      <c r="B155" s="67">
        <v>30</v>
      </c>
      <c r="C155" s="172"/>
      <c r="D155" s="172">
        <v>30</v>
      </c>
      <c r="E155" s="67">
        <v>39</v>
      </c>
      <c r="F155" s="171"/>
      <c r="G155" s="171"/>
    </row>
    <row r="156" s="52" customFormat="1" ht="17" customHeight="1" spans="1:7">
      <c r="A156" s="66" t="s">
        <v>775</v>
      </c>
      <c r="B156" s="67">
        <v>0</v>
      </c>
      <c r="C156" s="172"/>
      <c r="D156" s="172"/>
      <c r="E156" s="67">
        <v>0</v>
      </c>
      <c r="F156" s="171" t="e">
        <f>E156/D156*100</f>
        <v>#DIV/0!</v>
      </c>
      <c r="G156" s="171"/>
    </row>
    <row r="157" s="52" customFormat="1" ht="17" customHeight="1" spans="1:7">
      <c r="A157" s="73" t="s">
        <v>776</v>
      </c>
      <c r="B157" s="67">
        <f>SUM(B158:B168)</f>
        <v>967</v>
      </c>
      <c r="C157" s="67">
        <f>SUM(C158:C168)</f>
        <v>685</v>
      </c>
      <c r="D157" s="67">
        <f>SUM(D158:D168)</f>
        <v>4169</v>
      </c>
      <c r="E157" s="170">
        <f>SUM(E158:E168)</f>
        <v>1212</v>
      </c>
      <c r="F157" s="171"/>
      <c r="G157" s="171"/>
    </row>
    <row r="158" s="52" customFormat="1" ht="17" customHeight="1" spans="1:7">
      <c r="A158" s="66" t="s">
        <v>777</v>
      </c>
      <c r="B158" s="67">
        <v>0</v>
      </c>
      <c r="C158" s="172"/>
      <c r="D158" s="172"/>
      <c r="E158" s="67">
        <v>0</v>
      </c>
      <c r="F158" s="171"/>
      <c r="G158" s="171"/>
    </row>
    <row r="159" s="52" customFormat="1" ht="17" customHeight="1" spans="1:7">
      <c r="A159" s="66" t="s">
        <v>778</v>
      </c>
      <c r="B159" s="67">
        <v>729</v>
      </c>
      <c r="C159" s="172">
        <v>685</v>
      </c>
      <c r="D159" s="172">
        <v>3827</v>
      </c>
      <c r="E159" s="67">
        <v>1092</v>
      </c>
      <c r="F159" s="171"/>
      <c r="G159" s="171"/>
    </row>
    <row r="160" s="52" customFormat="1" ht="17" customHeight="1" spans="1:7">
      <c r="A160" s="66" t="s">
        <v>779</v>
      </c>
      <c r="B160" s="67">
        <v>237</v>
      </c>
      <c r="C160" s="172"/>
      <c r="D160" s="172">
        <v>341</v>
      </c>
      <c r="E160" s="67">
        <v>120</v>
      </c>
      <c r="F160" s="171"/>
      <c r="G160" s="171"/>
    </row>
    <row r="161" s="52" customFormat="1" ht="17" hidden="1" customHeight="1" spans="1:7">
      <c r="A161" s="66" t="s">
        <v>780</v>
      </c>
      <c r="B161" s="67">
        <v>0</v>
      </c>
      <c r="C161" s="172"/>
      <c r="D161" s="172"/>
      <c r="E161" s="67">
        <v>0</v>
      </c>
      <c r="F161" s="171"/>
      <c r="G161" s="171"/>
    </row>
    <row r="162" s="52" customFormat="1" ht="17" hidden="1" customHeight="1" spans="1:7">
      <c r="A162" s="66" t="s">
        <v>781</v>
      </c>
      <c r="B162" s="67">
        <v>0</v>
      </c>
      <c r="C162" s="172"/>
      <c r="D162" s="172"/>
      <c r="E162" s="67">
        <v>0</v>
      </c>
      <c r="F162" s="171"/>
      <c r="G162" s="171" t="e">
        <f t="shared" ref="G162:G201" si="11">(E162/B162-1)*100</f>
        <v>#DIV/0!</v>
      </c>
    </row>
    <row r="163" s="52" customFormat="1" ht="17" hidden="1" customHeight="1" spans="1:7">
      <c r="A163" s="66" t="s">
        <v>782</v>
      </c>
      <c r="B163" s="67">
        <v>1</v>
      </c>
      <c r="C163" s="172"/>
      <c r="D163" s="172">
        <v>1</v>
      </c>
      <c r="E163" s="67">
        <v>0</v>
      </c>
      <c r="F163" s="171"/>
      <c r="G163" s="171">
        <f t="shared" si="11"/>
        <v>-100</v>
      </c>
    </row>
    <row r="164" s="52" customFormat="1" ht="17" hidden="1" customHeight="1" spans="1:7">
      <c r="A164" s="66" t="s">
        <v>783</v>
      </c>
      <c r="B164" s="67">
        <v>0</v>
      </c>
      <c r="C164" s="172"/>
      <c r="D164" s="172"/>
      <c r="E164" s="67">
        <v>0</v>
      </c>
      <c r="F164" s="171"/>
      <c r="G164" s="171" t="e">
        <f t="shared" si="11"/>
        <v>#DIV/0!</v>
      </c>
    </row>
    <row r="165" s="52" customFormat="1" ht="17" hidden="1" customHeight="1" spans="1:7">
      <c r="A165" s="66" t="s">
        <v>784</v>
      </c>
      <c r="B165" s="67">
        <v>0</v>
      </c>
      <c r="C165" s="172"/>
      <c r="D165" s="172"/>
      <c r="E165" s="67">
        <v>0</v>
      </c>
      <c r="F165" s="171"/>
      <c r="G165" s="171" t="e">
        <f t="shared" si="11"/>
        <v>#DIV/0!</v>
      </c>
    </row>
    <row r="166" s="52" customFormat="1" ht="17.25" hidden="1" customHeight="1" spans="1:7">
      <c r="A166" s="66" t="s">
        <v>785</v>
      </c>
      <c r="B166" s="67">
        <v>0</v>
      </c>
      <c r="C166" s="172"/>
      <c r="D166" s="172"/>
      <c r="E166" s="67">
        <v>0</v>
      </c>
      <c r="F166" s="171"/>
      <c r="G166" s="171" t="e">
        <f t="shared" si="11"/>
        <v>#DIV/0!</v>
      </c>
    </row>
    <row r="167" s="52" customFormat="1" ht="17.25" hidden="1" customHeight="1" spans="1:7">
      <c r="A167" s="66" t="s">
        <v>786</v>
      </c>
      <c r="B167" s="67">
        <v>0</v>
      </c>
      <c r="C167" s="172"/>
      <c r="D167" s="172"/>
      <c r="E167" s="67">
        <v>0</v>
      </c>
      <c r="F167" s="171"/>
      <c r="G167" s="171" t="e">
        <f t="shared" si="11"/>
        <v>#DIV/0!</v>
      </c>
    </row>
    <row r="168" s="52" customFormat="1" ht="17.25" hidden="1" customHeight="1" spans="1:7">
      <c r="A168" s="66" t="s">
        <v>787</v>
      </c>
      <c r="B168" s="67">
        <v>0</v>
      </c>
      <c r="C168" s="172"/>
      <c r="D168" s="172"/>
      <c r="E168" s="67">
        <v>0</v>
      </c>
      <c r="F168" s="171"/>
      <c r="G168" s="171" t="e">
        <f t="shared" si="11"/>
        <v>#DIV/0!</v>
      </c>
    </row>
    <row r="169" s="52" customFormat="1" ht="17.25" hidden="1" customHeight="1" spans="1:7">
      <c r="A169" s="73" t="s">
        <v>514</v>
      </c>
      <c r="B169" s="67">
        <f>B170</f>
        <v>0</v>
      </c>
      <c r="C169" s="172"/>
      <c r="D169" s="172"/>
      <c r="E169" s="67">
        <f>E170</f>
        <v>0</v>
      </c>
      <c r="F169" s="171"/>
      <c r="G169" s="171" t="e">
        <f t="shared" si="11"/>
        <v>#DIV/0!</v>
      </c>
    </row>
    <row r="170" s="52" customFormat="1" ht="17.25" hidden="1" customHeight="1" spans="1:7">
      <c r="A170" s="73" t="s">
        <v>788</v>
      </c>
      <c r="B170" s="67">
        <f>SUM(B171:B187)</f>
        <v>0</v>
      </c>
      <c r="C170" s="172"/>
      <c r="D170" s="172"/>
      <c r="E170" s="67">
        <f>SUM(E171:E187)</f>
        <v>0</v>
      </c>
      <c r="F170" s="171"/>
      <c r="G170" s="171" t="e">
        <f t="shared" si="11"/>
        <v>#DIV/0!</v>
      </c>
    </row>
    <row r="171" s="52" customFormat="1" ht="17.25" hidden="1" customHeight="1" spans="1:7">
      <c r="A171" s="66" t="s">
        <v>789</v>
      </c>
      <c r="B171" s="67">
        <v>0</v>
      </c>
      <c r="C171" s="172"/>
      <c r="D171" s="172"/>
      <c r="E171" s="67">
        <v>0</v>
      </c>
      <c r="F171" s="171"/>
      <c r="G171" s="171" t="e">
        <f t="shared" si="11"/>
        <v>#DIV/0!</v>
      </c>
    </row>
    <row r="172" s="52" customFormat="1" ht="17.25" hidden="1" customHeight="1" spans="1:7">
      <c r="A172" s="66" t="s">
        <v>790</v>
      </c>
      <c r="B172" s="67">
        <v>0</v>
      </c>
      <c r="C172" s="172"/>
      <c r="D172" s="172"/>
      <c r="E172" s="67">
        <v>0</v>
      </c>
      <c r="F172" s="171"/>
      <c r="G172" s="171" t="e">
        <f t="shared" si="11"/>
        <v>#DIV/0!</v>
      </c>
    </row>
    <row r="173" s="52" customFormat="1" ht="17.25" hidden="1" customHeight="1" spans="1:7">
      <c r="A173" s="66" t="s">
        <v>791</v>
      </c>
      <c r="B173" s="67">
        <v>0</v>
      </c>
      <c r="C173" s="172"/>
      <c r="D173" s="172"/>
      <c r="E173" s="67">
        <v>0</v>
      </c>
      <c r="F173" s="171"/>
      <c r="G173" s="171" t="e">
        <f t="shared" si="11"/>
        <v>#DIV/0!</v>
      </c>
    </row>
    <row r="174" s="52" customFormat="1" ht="17.25" hidden="1" customHeight="1" spans="1:7">
      <c r="A174" s="66" t="s">
        <v>792</v>
      </c>
      <c r="B174" s="67">
        <v>0</v>
      </c>
      <c r="C174" s="172"/>
      <c r="D174" s="172"/>
      <c r="E174" s="67">
        <v>0</v>
      </c>
      <c r="F174" s="171"/>
      <c r="G174" s="171" t="e">
        <f t="shared" si="11"/>
        <v>#DIV/0!</v>
      </c>
    </row>
    <row r="175" s="52" customFormat="1" ht="17.25" hidden="1" customHeight="1" spans="1:7">
      <c r="A175" s="66" t="s">
        <v>793</v>
      </c>
      <c r="B175" s="67">
        <v>0</v>
      </c>
      <c r="C175" s="172"/>
      <c r="D175" s="172"/>
      <c r="E175" s="67">
        <v>0</v>
      </c>
      <c r="F175" s="171"/>
      <c r="G175" s="171" t="e">
        <f t="shared" si="11"/>
        <v>#DIV/0!</v>
      </c>
    </row>
    <row r="176" s="52" customFormat="1" ht="17.25" hidden="1" customHeight="1" spans="1:7">
      <c r="A176" s="66" t="s">
        <v>794</v>
      </c>
      <c r="B176" s="67">
        <v>0</v>
      </c>
      <c r="C176" s="172"/>
      <c r="D176" s="172"/>
      <c r="E176" s="67">
        <v>0</v>
      </c>
      <c r="F176" s="171"/>
      <c r="G176" s="171" t="e">
        <f t="shared" si="11"/>
        <v>#DIV/0!</v>
      </c>
    </row>
    <row r="177" s="52" customFormat="1" ht="17" hidden="1" customHeight="1" spans="1:7">
      <c r="A177" s="66" t="s">
        <v>795</v>
      </c>
      <c r="B177" s="67">
        <v>0</v>
      </c>
      <c r="C177" s="172"/>
      <c r="D177" s="172"/>
      <c r="E177" s="67">
        <v>0</v>
      </c>
      <c r="F177" s="171"/>
      <c r="G177" s="171" t="e">
        <f t="shared" si="11"/>
        <v>#DIV/0!</v>
      </c>
    </row>
    <row r="178" s="52" customFormat="1" ht="17" hidden="1" customHeight="1" spans="1:7">
      <c r="A178" s="66" t="s">
        <v>796</v>
      </c>
      <c r="B178" s="67">
        <v>0</v>
      </c>
      <c r="C178" s="172"/>
      <c r="D178" s="172"/>
      <c r="E178" s="67">
        <v>0</v>
      </c>
      <c r="F178" s="171"/>
      <c r="G178" s="171" t="e">
        <f t="shared" si="11"/>
        <v>#DIV/0!</v>
      </c>
    </row>
    <row r="179" s="52" customFormat="1" ht="17" hidden="1" customHeight="1" spans="1:7">
      <c r="A179" s="66" t="s">
        <v>797</v>
      </c>
      <c r="B179" s="67">
        <v>0</v>
      </c>
      <c r="C179" s="172"/>
      <c r="D179" s="172"/>
      <c r="E179" s="67">
        <v>0</v>
      </c>
      <c r="F179" s="171"/>
      <c r="G179" s="171" t="e">
        <f t="shared" si="11"/>
        <v>#DIV/0!</v>
      </c>
    </row>
    <row r="180" s="52" customFormat="1" ht="17" hidden="1" customHeight="1" spans="1:7">
      <c r="A180" s="66" t="s">
        <v>798</v>
      </c>
      <c r="B180" s="67">
        <v>0</v>
      </c>
      <c r="C180" s="172"/>
      <c r="D180" s="172"/>
      <c r="E180" s="67">
        <v>0</v>
      </c>
      <c r="F180" s="171"/>
      <c r="G180" s="171" t="e">
        <f t="shared" si="11"/>
        <v>#DIV/0!</v>
      </c>
    </row>
    <row r="181" s="52" customFormat="1" ht="17" hidden="1" customHeight="1" spans="1:7">
      <c r="A181" s="66" t="s">
        <v>799</v>
      </c>
      <c r="B181" s="67">
        <v>0</v>
      </c>
      <c r="C181" s="172"/>
      <c r="D181" s="172"/>
      <c r="E181" s="67">
        <v>0</v>
      </c>
      <c r="F181" s="171"/>
      <c r="G181" s="171" t="e">
        <f t="shared" si="11"/>
        <v>#DIV/0!</v>
      </c>
    </row>
    <row r="182" s="52" customFormat="1" ht="17" hidden="1" customHeight="1" spans="1:7">
      <c r="A182" s="66" t="s">
        <v>800</v>
      </c>
      <c r="B182" s="67">
        <v>0</v>
      </c>
      <c r="C182" s="172"/>
      <c r="D182" s="172"/>
      <c r="E182" s="67">
        <v>0</v>
      </c>
      <c r="F182" s="171"/>
      <c r="G182" s="171" t="e">
        <f t="shared" si="11"/>
        <v>#DIV/0!</v>
      </c>
    </row>
    <row r="183" s="52" customFormat="1" ht="17" hidden="1" customHeight="1" spans="1:7">
      <c r="A183" s="66" t="s">
        <v>801</v>
      </c>
      <c r="B183" s="67">
        <v>0</v>
      </c>
      <c r="C183" s="172"/>
      <c r="D183" s="172"/>
      <c r="E183" s="67">
        <v>0</v>
      </c>
      <c r="F183" s="171"/>
      <c r="G183" s="171" t="e">
        <f t="shared" si="11"/>
        <v>#DIV/0!</v>
      </c>
    </row>
    <row r="184" s="52" customFormat="1" ht="17" hidden="1" customHeight="1" spans="1:7">
      <c r="A184" s="66" t="s">
        <v>802</v>
      </c>
      <c r="B184" s="67">
        <v>0</v>
      </c>
      <c r="C184" s="172"/>
      <c r="D184" s="172"/>
      <c r="E184" s="67">
        <v>0</v>
      </c>
      <c r="F184" s="171"/>
      <c r="G184" s="171" t="e">
        <f t="shared" si="11"/>
        <v>#DIV/0!</v>
      </c>
    </row>
    <row r="185" s="52" customFormat="1" ht="17" hidden="1" customHeight="1" spans="1:7">
      <c r="A185" s="66" t="s">
        <v>803</v>
      </c>
      <c r="B185" s="67">
        <v>0</v>
      </c>
      <c r="C185" s="172"/>
      <c r="D185" s="172"/>
      <c r="E185" s="67">
        <v>0</v>
      </c>
      <c r="F185" s="171"/>
      <c r="G185" s="171" t="e">
        <f t="shared" si="11"/>
        <v>#DIV/0!</v>
      </c>
    </row>
    <row r="186" s="52" customFormat="1" ht="17" hidden="1" customHeight="1" spans="1:7">
      <c r="A186" s="66" t="s">
        <v>804</v>
      </c>
      <c r="B186" s="67">
        <v>0</v>
      </c>
      <c r="C186" s="172"/>
      <c r="D186" s="172"/>
      <c r="E186" s="67">
        <v>0</v>
      </c>
      <c r="F186" s="171"/>
      <c r="G186" s="171" t="e">
        <f t="shared" si="11"/>
        <v>#DIV/0!</v>
      </c>
    </row>
    <row r="187" s="52" customFormat="1" ht="17" hidden="1" customHeight="1" spans="1:7">
      <c r="A187" s="66" t="s">
        <v>805</v>
      </c>
      <c r="B187" s="67">
        <v>0</v>
      </c>
      <c r="C187" s="172"/>
      <c r="D187" s="172"/>
      <c r="E187" s="67">
        <v>0</v>
      </c>
      <c r="F187" s="171"/>
      <c r="G187" s="171" t="e">
        <f t="shared" si="11"/>
        <v>#DIV/0!</v>
      </c>
    </row>
    <row r="188" s="52" customFormat="1" ht="15" hidden="1" customHeight="1" spans="1:7">
      <c r="A188" s="73" t="s">
        <v>806</v>
      </c>
      <c r="B188" s="67">
        <f>B189</f>
        <v>0</v>
      </c>
      <c r="C188" s="172"/>
      <c r="D188" s="172"/>
      <c r="E188" s="67">
        <f>E189</f>
        <v>0</v>
      </c>
      <c r="F188" s="171"/>
      <c r="G188" s="171" t="e">
        <f t="shared" si="11"/>
        <v>#DIV/0!</v>
      </c>
    </row>
    <row r="189" s="52" customFormat="1" ht="14" hidden="1" customHeight="1" spans="1:7">
      <c r="A189" s="73" t="s">
        <v>807</v>
      </c>
      <c r="B189" s="67">
        <f>SUM(B190:B206)</f>
        <v>0</v>
      </c>
      <c r="C189" s="172"/>
      <c r="D189" s="172"/>
      <c r="E189" s="67">
        <f>SUM(E190:E206)</f>
        <v>0</v>
      </c>
      <c r="F189" s="171"/>
      <c r="G189" s="171" t="e">
        <f t="shared" si="11"/>
        <v>#DIV/0!</v>
      </c>
    </row>
    <row r="190" s="52" customFormat="1" ht="15" hidden="1" customHeight="1" spans="1:7">
      <c r="A190" s="66" t="s">
        <v>808</v>
      </c>
      <c r="B190" s="67">
        <v>0</v>
      </c>
      <c r="C190" s="172"/>
      <c r="D190" s="172"/>
      <c r="E190" s="67">
        <v>0</v>
      </c>
      <c r="F190" s="171"/>
      <c r="G190" s="171" t="e">
        <f t="shared" si="11"/>
        <v>#DIV/0!</v>
      </c>
    </row>
    <row r="191" s="52" customFormat="1" ht="14" hidden="1" customHeight="1" spans="1:7">
      <c r="A191" s="66" t="s">
        <v>809</v>
      </c>
      <c r="B191" s="67">
        <v>0</v>
      </c>
      <c r="C191" s="172"/>
      <c r="D191" s="172"/>
      <c r="E191" s="67">
        <v>0</v>
      </c>
      <c r="F191" s="171"/>
      <c r="G191" s="171" t="e">
        <f t="shared" si="11"/>
        <v>#DIV/0!</v>
      </c>
    </row>
    <row r="192" s="52" customFormat="1" ht="14" hidden="1" customHeight="1" spans="1:7">
      <c r="A192" s="66" t="s">
        <v>810</v>
      </c>
      <c r="B192" s="67">
        <v>0</v>
      </c>
      <c r="C192" s="172"/>
      <c r="D192" s="172"/>
      <c r="E192" s="67">
        <v>0</v>
      </c>
      <c r="F192" s="171"/>
      <c r="G192" s="171" t="e">
        <f t="shared" si="11"/>
        <v>#DIV/0!</v>
      </c>
    </row>
    <row r="193" s="52" customFormat="1" ht="1" hidden="1" customHeight="1" spans="1:7">
      <c r="A193" s="66" t="s">
        <v>811</v>
      </c>
      <c r="B193" s="67">
        <v>0</v>
      </c>
      <c r="C193" s="172"/>
      <c r="D193" s="172"/>
      <c r="E193" s="67">
        <v>0</v>
      </c>
      <c r="F193" s="171"/>
      <c r="G193" s="171" t="e">
        <f t="shared" si="11"/>
        <v>#DIV/0!</v>
      </c>
    </row>
    <row r="194" s="52" customFormat="1" ht="15" hidden="1" customHeight="1" spans="1:7">
      <c r="A194" s="66" t="s">
        <v>812</v>
      </c>
      <c r="B194" s="67">
        <v>0</v>
      </c>
      <c r="C194" s="172"/>
      <c r="D194" s="172"/>
      <c r="E194" s="67">
        <v>0</v>
      </c>
      <c r="F194" s="171"/>
      <c r="G194" s="171" t="e">
        <f t="shared" si="11"/>
        <v>#DIV/0!</v>
      </c>
    </row>
    <row r="195" s="52" customFormat="1" ht="13" hidden="1" customHeight="1" spans="1:7">
      <c r="A195" s="66" t="s">
        <v>813</v>
      </c>
      <c r="B195" s="67">
        <v>0</v>
      </c>
      <c r="C195" s="172"/>
      <c r="D195" s="172"/>
      <c r="E195" s="67">
        <v>0</v>
      </c>
      <c r="F195" s="171"/>
      <c r="G195" s="171" t="e">
        <f t="shared" si="11"/>
        <v>#DIV/0!</v>
      </c>
    </row>
    <row r="196" s="52" customFormat="1" ht="12" hidden="1" customHeight="1" spans="1:7">
      <c r="A196" s="66" t="s">
        <v>814</v>
      </c>
      <c r="B196" s="67">
        <v>0</v>
      </c>
      <c r="C196" s="172"/>
      <c r="D196" s="172"/>
      <c r="E196" s="67">
        <v>0</v>
      </c>
      <c r="F196" s="171"/>
      <c r="G196" s="171" t="e">
        <f t="shared" si="11"/>
        <v>#DIV/0!</v>
      </c>
    </row>
    <row r="197" s="52" customFormat="1" ht="10" hidden="1" customHeight="1" spans="1:7">
      <c r="A197" s="66" t="s">
        <v>815</v>
      </c>
      <c r="B197" s="67">
        <v>0</v>
      </c>
      <c r="C197" s="172"/>
      <c r="D197" s="172"/>
      <c r="E197" s="67">
        <v>0</v>
      </c>
      <c r="F197" s="171"/>
      <c r="G197" s="171" t="e">
        <f t="shared" si="11"/>
        <v>#DIV/0!</v>
      </c>
    </row>
    <row r="198" s="52" customFormat="1" hidden="1" spans="1:7">
      <c r="A198" s="66" t="s">
        <v>816</v>
      </c>
      <c r="B198" s="67">
        <v>0</v>
      </c>
      <c r="C198" s="172"/>
      <c r="D198" s="172"/>
      <c r="E198" s="67">
        <v>0</v>
      </c>
      <c r="F198" s="171"/>
      <c r="G198" s="171" t="e">
        <f t="shared" si="11"/>
        <v>#DIV/0!</v>
      </c>
    </row>
    <row r="199" s="52" customFormat="1" ht="15.55" customHeight="1" spans="1:7">
      <c r="A199" s="66" t="s">
        <v>817</v>
      </c>
      <c r="B199" s="67">
        <v>0</v>
      </c>
      <c r="C199" s="172"/>
      <c r="D199" s="172"/>
      <c r="E199" s="67">
        <v>0</v>
      </c>
      <c r="F199" s="171"/>
      <c r="G199" s="171" t="e">
        <f t="shared" si="11"/>
        <v>#DIV/0!</v>
      </c>
    </row>
    <row r="200" spans="1:7">
      <c r="A200" s="66" t="s">
        <v>818</v>
      </c>
      <c r="B200" s="67">
        <v>0</v>
      </c>
      <c r="C200" s="172"/>
      <c r="D200" s="172"/>
      <c r="E200" s="67">
        <v>0</v>
      </c>
      <c r="F200" s="171"/>
      <c r="G200" s="171" t="e">
        <f t="shared" si="11"/>
        <v>#DIV/0!</v>
      </c>
    </row>
    <row r="201" spans="1:7">
      <c r="A201" s="66" t="s">
        <v>819</v>
      </c>
      <c r="B201" s="67">
        <v>0</v>
      </c>
      <c r="C201" s="172"/>
      <c r="D201" s="172"/>
      <c r="E201" s="67">
        <v>0</v>
      </c>
      <c r="F201" s="171"/>
      <c r="G201" s="171" t="e">
        <f t="shared" si="11"/>
        <v>#DIV/0!</v>
      </c>
    </row>
    <row r="202" spans="1:7">
      <c r="A202" s="66" t="s">
        <v>820</v>
      </c>
      <c r="B202" s="67">
        <v>0</v>
      </c>
      <c r="C202" s="172"/>
      <c r="D202" s="172"/>
      <c r="E202" s="67">
        <v>0</v>
      </c>
      <c r="F202" s="171"/>
      <c r="G202" s="171"/>
    </row>
    <row r="203" spans="1:7">
      <c r="A203" s="66" t="s">
        <v>821</v>
      </c>
      <c r="B203" s="67">
        <v>0</v>
      </c>
      <c r="C203" s="172"/>
      <c r="D203" s="172"/>
      <c r="E203" s="67">
        <v>0</v>
      </c>
      <c r="F203" s="171"/>
      <c r="G203" s="171"/>
    </row>
    <row r="204" spans="1:7">
      <c r="A204" s="66" t="s">
        <v>822</v>
      </c>
      <c r="B204" s="67">
        <v>0</v>
      </c>
      <c r="C204" s="172"/>
      <c r="D204" s="172"/>
      <c r="E204" s="67">
        <v>0</v>
      </c>
      <c r="F204" s="171"/>
      <c r="G204" s="171"/>
    </row>
    <row r="205" spans="1:7">
      <c r="A205" s="66" t="s">
        <v>823</v>
      </c>
      <c r="B205" s="67">
        <v>0</v>
      </c>
      <c r="C205" s="172"/>
      <c r="D205" s="172"/>
      <c r="E205" s="67">
        <v>0</v>
      </c>
      <c r="F205" s="171"/>
      <c r="G205" s="171"/>
    </row>
    <row r="206" spans="1:7">
      <c r="A206" s="66" t="s">
        <v>824</v>
      </c>
      <c r="B206" s="67">
        <v>0</v>
      </c>
      <c r="C206" s="172"/>
      <c r="D206" s="172"/>
      <c r="E206" s="67">
        <v>0</v>
      </c>
      <c r="F206" s="171"/>
      <c r="G206" s="171"/>
    </row>
    <row r="207" spans="1:7">
      <c r="A207" s="173" t="s">
        <v>825</v>
      </c>
      <c r="B207" s="67">
        <f>SUM(B208,B221)</f>
        <v>437</v>
      </c>
      <c r="C207" s="67">
        <f>SUM(C208,C221)</f>
        <v>0</v>
      </c>
      <c r="D207" s="67">
        <f>SUM(D208,D221)</f>
        <v>0</v>
      </c>
      <c r="E207" s="170">
        <f>SUM(E208,E221)</f>
        <v>1123</v>
      </c>
      <c r="F207" s="171"/>
      <c r="G207" s="171"/>
    </row>
    <row r="208" spans="1:7">
      <c r="A208" s="173" t="s">
        <v>542</v>
      </c>
      <c r="B208" s="67">
        <f>SUM(B209:B220)</f>
        <v>437</v>
      </c>
      <c r="C208" s="172"/>
      <c r="D208" s="172"/>
      <c r="E208" s="67">
        <f>SUM(E209:E220)</f>
        <v>1123</v>
      </c>
      <c r="F208" s="171"/>
      <c r="G208" s="171"/>
    </row>
    <row r="209" spans="1:7">
      <c r="A209" s="174" t="s">
        <v>826</v>
      </c>
      <c r="B209" s="67">
        <v>0</v>
      </c>
      <c r="C209" s="172"/>
      <c r="D209" s="172"/>
      <c r="E209" s="67">
        <v>0</v>
      </c>
      <c r="F209" s="171"/>
      <c r="G209" s="171"/>
    </row>
    <row r="210" spans="1:7">
      <c r="A210" s="174" t="s">
        <v>827</v>
      </c>
      <c r="B210" s="67">
        <v>0</v>
      </c>
      <c r="C210" s="172"/>
      <c r="D210" s="172"/>
      <c r="E210" s="67">
        <v>0</v>
      </c>
      <c r="F210" s="171"/>
      <c r="G210" s="171"/>
    </row>
    <row r="211" spans="1:7">
      <c r="A211" s="174" t="s">
        <v>828</v>
      </c>
      <c r="B211" s="67">
        <v>0</v>
      </c>
      <c r="C211" s="172"/>
      <c r="D211" s="172"/>
      <c r="E211" s="67">
        <v>0</v>
      </c>
      <c r="F211" s="171"/>
      <c r="G211" s="171" t="e">
        <f>(E211/B211-1)*100</f>
        <v>#DIV/0!</v>
      </c>
    </row>
    <row r="212" spans="1:7">
      <c r="A212" s="174" t="s">
        <v>829</v>
      </c>
      <c r="B212" s="67">
        <v>0</v>
      </c>
      <c r="C212" s="172"/>
      <c r="D212" s="172"/>
      <c r="E212" s="67">
        <v>0</v>
      </c>
      <c r="F212" s="171"/>
      <c r="G212" s="171"/>
    </row>
    <row r="213" spans="1:7">
      <c r="A213" s="174" t="s">
        <v>830</v>
      </c>
      <c r="B213" s="67">
        <v>0</v>
      </c>
      <c r="C213" s="172"/>
      <c r="D213" s="172"/>
      <c r="E213" s="67">
        <v>0</v>
      </c>
      <c r="F213" s="171"/>
      <c r="G213" s="171" t="e">
        <f>(E213/B213-1)*100</f>
        <v>#DIV/0!</v>
      </c>
    </row>
    <row r="214" spans="1:7">
      <c r="A214" s="174" t="s">
        <v>831</v>
      </c>
      <c r="B214" s="67">
        <v>0</v>
      </c>
      <c r="C214" s="172"/>
      <c r="D214" s="172"/>
      <c r="E214" s="67">
        <v>0</v>
      </c>
      <c r="F214" s="171"/>
      <c r="G214" s="171"/>
    </row>
    <row r="215" spans="1:7">
      <c r="A215" s="174" t="s">
        <v>832</v>
      </c>
      <c r="B215" s="67">
        <v>0</v>
      </c>
      <c r="C215" s="172"/>
      <c r="D215" s="172"/>
      <c r="E215" s="67">
        <v>0</v>
      </c>
      <c r="F215" s="171"/>
      <c r="G215" s="171"/>
    </row>
    <row r="216" spans="1:7">
      <c r="A216" s="174" t="s">
        <v>833</v>
      </c>
      <c r="B216" s="67">
        <v>46</v>
      </c>
      <c r="C216" s="172"/>
      <c r="D216" s="172"/>
      <c r="E216" s="67">
        <v>0</v>
      </c>
      <c r="F216" s="171"/>
      <c r="G216" s="171"/>
    </row>
    <row r="217" spans="1:7">
      <c r="A217" s="174" t="s">
        <v>834</v>
      </c>
      <c r="B217" s="67">
        <v>0</v>
      </c>
      <c r="C217" s="172"/>
      <c r="D217" s="172"/>
      <c r="E217" s="67">
        <v>0</v>
      </c>
      <c r="F217" s="171"/>
      <c r="G217" s="171"/>
    </row>
    <row r="218" spans="1:7">
      <c r="A218" s="174" t="s">
        <v>835</v>
      </c>
      <c r="B218" s="67">
        <v>391</v>
      </c>
      <c r="C218" s="172"/>
      <c r="D218" s="172"/>
      <c r="E218" s="67">
        <v>1123</v>
      </c>
      <c r="F218" s="171"/>
      <c r="G218" s="171"/>
    </row>
    <row r="219" spans="1:7">
      <c r="A219" s="174" t="s">
        <v>836</v>
      </c>
      <c r="B219" s="67">
        <v>0</v>
      </c>
      <c r="C219" s="172"/>
      <c r="D219" s="172"/>
      <c r="E219" s="67">
        <v>0</v>
      </c>
      <c r="F219" s="171"/>
      <c r="G219" s="171"/>
    </row>
    <row r="220" spans="1:7">
      <c r="A220" s="174" t="s">
        <v>837</v>
      </c>
      <c r="B220" s="67">
        <v>0</v>
      </c>
      <c r="C220" s="172"/>
      <c r="D220" s="172"/>
      <c r="E220" s="67">
        <v>0</v>
      </c>
      <c r="F220" s="171"/>
      <c r="G220" s="171"/>
    </row>
    <row r="221" spans="1:7">
      <c r="A221" s="173" t="s">
        <v>838</v>
      </c>
      <c r="B221" s="67">
        <f>SUM(B222:B227)</f>
        <v>0</v>
      </c>
      <c r="C221" s="172"/>
      <c r="D221" s="172"/>
      <c r="E221" s="67">
        <f>SUM(E222:E227)</f>
        <v>0</v>
      </c>
      <c r="F221" s="171" t="e">
        <f>E221/D221*100</f>
        <v>#DIV/0!</v>
      </c>
      <c r="G221" s="171" t="e">
        <f>(E221/B221-1)*100</f>
        <v>#DIV/0!</v>
      </c>
    </row>
    <row r="222" spans="1:7">
      <c r="A222" s="174" t="s">
        <v>839</v>
      </c>
      <c r="B222" s="67">
        <v>0</v>
      </c>
      <c r="C222" s="172"/>
      <c r="D222" s="172"/>
      <c r="E222" s="67">
        <v>0</v>
      </c>
      <c r="F222" s="171" t="e">
        <f>E222/D222*100</f>
        <v>#DIV/0!</v>
      </c>
      <c r="G222" s="171" t="e">
        <f>(E222/B222-1)*100</f>
        <v>#DIV/0!</v>
      </c>
    </row>
    <row r="223" spans="1:7">
      <c r="A223" s="174" t="s">
        <v>840</v>
      </c>
      <c r="B223" s="67">
        <v>0</v>
      </c>
      <c r="C223" s="172"/>
      <c r="D223" s="172"/>
      <c r="E223" s="67">
        <v>0</v>
      </c>
      <c r="F223" s="171"/>
      <c r="G223" s="171"/>
    </row>
    <row r="224" spans="1:7">
      <c r="A224" s="174" t="s">
        <v>453</v>
      </c>
      <c r="B224" s="67">
        <v>0</v>
      </c>
      <c r="C224" s="172"/>
      <c r="D224" s="172"/>
      <c r="E224" s="67">
        <v>0</v>
      </c>
      <c r="F224" s="171"/>
      <c r="G224" s="171"/>
    </row>
    <row r="225" spans="1:7">
      <c r="A225" s="174" t="s">
        <v>841</v>
      </c>
      <c r="B225" s="67">
        <v>0</v>
      </c>
      <c r="C225" s="172"/>
      <c r="D225" s="172"/>
      <c r="E225" s="67">
        <v>0</v>
      </c>
      <c r="F225" s="171"/>
      <c r="G225" s="171"/>
    </row>
    <row r="226" spans="1:7">
      <c r="A226" s="174" t="s">
        <v>842</v>
      </c>
      <c r="B226" s="67">
        <v>0</v>
      </c>
      <c r="C226" s="172"/>
      <c r="D226" s="172"/>
      <c r="E226" s="67">
        <v>0</v>
      </c>
      <c r="F226" s="171"/>
      <c r="G226" s="171"/>
    </row>
    <row r="227" spans="1:7">
      <c r="A227" s="174" t="s">
        <v>843</v>
      </c>
      <c r="B227" s="67">
        <v>0</v>
      </c>
      <c r="C227" s="172"/>
      <c r="D227" s="172"/>
      <c r="E227" s="67">
        <v>0</v>
      </c>
      <c r="F227" s="171"/>
      <c r="G227" s="171"/>
    </row>
    <row r="228" spans="1:7">
      <c r="A228" s="73" t="s">
        <v>514</v>
      </c>
      <c r="B228" s="67">
        <f>B229</f>
        <v>2313</v>
      </c>
      <c r="C228" s="67">
        <f>C229</f>
        <v>0</v>
      </c>
      <c r="D228" s="67">
        <f>D229</f>
        <v>1125</v>
      </c>
      <c r="E228" s="170">
        <f>E229</f>
        <v>2528</v>
      </c>
      <c r="F228" s="171"/>
      <c r="G228" s="171"/>
    </row>
    <row r="229" spans="1:7">
      <c r="A229" s="73" t="s">
        <v>788</v>
      </c>
      <c r="B229" s="67">
        <f>SUM(B230:B244)</f>
        <v>2313</v>
      </c>
      <c r="C229" s="67">
        <f>SUM(C230:C244)</f>
        <v>0</v>
      </c>
      <c r="D229" s="67">
        <f>SUM(D230:D244)</f>
        <v>1125</v>
      </c>
      <c r="E229" s="67">
        <f>SUM(E230:E244)</f>
        <v>2528</v>
      </c>
      <c r="F229" s="171"/>
      <c r="G229" s="171"/>
    </row>
    <row r="230" spans="1:7">
      <c r="A230" s="66" t="s">
        <v>789</v>
      </c>
      <c r="B230" s="67">
        <v>0</v>
      </c>
      <c r="C230" s="172"/>
      <c r="D230" s="172"/>
      <c r="E230" s="67">
        <v>0</v>
      </c>
      <c r="F230" s="171"/>
      <c r="G230" s="171"/>
    </row>
    <row r="231" spans="1:7">
      <c r="A231" s="66" t="s">
        <v>791</v>
      </c>
      <c r="B231" s="67">
        <v>0</v>
      </c>
      <c r="C231" s="172"/>
      <c r="D231" s="172"/>
      <c r="E231" s="67">
        <v>0</v>
      </c>
      <c r="F231" s="171"/>
      <c r="G231" s="171"/>
    </row>
    <row r="232" spans="1:7">
      <c r="A232" s="66" t="s">
        <v>792</v>
      </c>
      <c r="B232" s="67">
        <v>0</v>
      </c>
      <c r="C232" s="172"/>
      <c r="D232" s="172"/>
      <c r="E232" s="67">
        <v>0</v>
      </c>
      <c r="F232" s="171"/>
      <c r="G232" s="171"/>
    </row>
    <row r="233" spans="1:7">
      <c r="A233" s="66" t="s">
        <v>794</v>
      </c>
      <c r="B233" s="67">
        <v>0</v>
      </c>
      <c r="C233" s="172"/>
      <c r="D233" s="172"/>
      <c r="E233" s="67">
        <v>0</v>
      </c>
      <c r="F233" s="171"/>
      <c r="G233" s="171"/>
    </row>
    <row r="234" spans="1:7">
      <c r="A234" s="66" t="s">
        <v>795</v>
      </c>
      <c r="B234" s="67">
        <v>0</v>
      </c>
      <c r="C234" s="172"/>
      <c r="D234" s="172"/>
      <c r="E234" s="67">
        <v>0</v>
      </c>
      <c r="F234" s="171"/>
      <c r="G234" s="171"/>
    </row>
    <row r="235" spans="1:7">
      <c r="A235" s="66" t="s">
        <v>797</v>
      </c>
      <c r="B235" s="67">
        <v>0</v>
      </c>
      <c r="C235" s="172"/>
      <c r="D235" s="172"/>
      <c r="E235" s="67">
        <v>0</v>
      </c>
      <c r="F235" s="171"/>
      <c r="G235" s="171"/>
    </row>
    <row r="236" spans="1:7">
      <c r="A236" s="66" t="s">
        <v>798</v>
      </c>
      <c r="B236" s="67">
        <v>0</v>
      </c>
      <c r="C236" s="172"/>
      <c r="D236" s="172"/>
      <c r="E236" s="67">
        <v>0</v>
      </c>
      <c r="F236" s="171" t="e">
        <f>E236/D236*100</f>
        <v>#DIV/0!</v>
      </c>
      <c r="G236" s="171" t="e">
        <f>(E236/B236-1)*100</f>
        <v>#DIV/0!</v>
      </c>
    </row>
    <row r="237" spans="1:7">
      <c r="A237" s="66" t="s">
        <v>799</v>
      </c>
      <c r="B237" s="67">
        <v>0</v>
      </c>
      <c r="C237" s="172"/>
      <c r="D237" s="172"/>
      <c r="E237" s="67">
        <v>0</v>
      </c>
      <c r="F237" s="175"/>
      <c r="G237" s="172"/>
    </row>
    <row r="238" spans="1:7">
      <c r="A238" s="66" t="s">
        <v>800</v>
      </c>
      <c r="B238" s="67">
        <v>0</v>
      </c>
      <c r="C238" s="172"/>
      <c r="D238" s="172"/>
      <c r="E238" s="67">
        <v>0</v>
      </c>
      <c r="F238" s="175"/>
      <c r="G238" s="172"/>
    </row>
    <row r="239" spans="1:5">
      <c r="A239" s="66" t="s">
        <v>801</v>
      </c>
      <c r="B239" s="67">
        <v>0</v>
      </c>
      <c r="C239" s="172"/>
      <c r="D239" s="172"/>
      <c r="E239" s="67">
        <v>0</v>
      </c>
    </row>
    <row r="240" spans="1:5">
      <c r="A240" s="66" t="s">
        <v>802</v>
      </c>
      <c r="B240" s="67">
        <v>0</v>
      </c>
      <c r="C240" s="172"/>
      <c r="D240" s="172"/>
      <c r="E240" s="67">
        <v>0</v>
      </c>
    </row>
    <row r="241" spans="1:5">
      <c r="A241" s="66" t="s">
        <v>803</v>
      </c>
      <c r="B241" s="67">
        <v>0</v>
      </c>
      <c r="C241" s="172"/>
      <c r="D241" s="172"/>
      <c r="E241" s="67">
        <v>0</v>
      </c>
    </row>
    <row r="242" spans="1:5">
      <c r="A242" s="66" t="s">
        <v>844</v>
      </c>
      <c r="B242" s="67">
        <v>0</v>
      </c>
      <c r="C242" s="172"/>
      <c r="D242" s="172"/>
      <c r="E242" s="67">
        <v>0</v>
      </c>
    </row>
    <row r="243" spans="1:5">
      <c r="A243" s="66" t="s">
        <v>804</v>
      </c>
      <c r="B243" s="67">
        <v>1125</v>
      </c>
      <c r="C243" s="172"/>
      <c r="D243" s="172">
        <v>1125</v>
      </c>
      <c r="E243" s="67">
        <v>1125</v>
      </c>
    </row>
    <row r="244" spans="1:5">
      <c r="A244" s="66" t="s">
        <v>805</v>
      </c>
      <c r="B244" s="67">
        <v>1188</v>
      </c>
      <c r="C244" s="172"/>
      <c r="D244" s="172"/>
      <c r="E244" s="67">
        <v>1403</v>
      </c>
    </row>
  </sheetData>
  <mergeCells count="6">
    <mergeCell ref="A2:G2"/>
    <mergeCell ref="A4:A5"/>
    <mergeCell ref="B4:B5"/>
    <mergeCell ref="E4:E5"/>
    <mergeCell ref="F4:F5"/>
    <mergeCell ref="G4:G5"/>
  </mergeCells>
  <printOptions horizontalCentered="1"/>
  <pageMargins left="0.75" right="0.75" top="0.388888888888889" bottom="0.388888888888889" header="0.509027777777778" footer="0.509027777777778"/>
  <pageSetup paperSize="9" scale="75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E11" sqref="E11"/>
    </sheetView>
  </sheetViews>
  <sheetFormatPr defaultColWidth="9" defaultRowHeight="15.6" outlineLevelRow="5" outlineLevelCol="1"/>
  <cols>
    <col min="1" max="1" width="31.5" style="13" customWidth="1"/>
    <col min="2" max="2" width="42.375" style="13" customWidth="1"/>
    <col min="3" max="16384" width="9" style="13"/>
  </cols>
  <sheetData>
    <row r="1" ht="24" customHeight="1" spans="1:2">
      <c r="A1" s="159" t="s">
        <v>851</v>
      </c>
      <c r="B1" s="160"/>
    </row>
    <row r="2" ht="26.4" spans="1:2">
      <c r="A2" s="41" t="s">
        <v>852</v>
      </c>
      <c r="B2" s="161"/>
    </row>
    <row r="3" ht="21" customHeight="1" spans="1:2">
      <c r="A3" s="162"/>
      <c r="B3" s="163" t="s">
        <v>66</v>
      </c>
    </row>
    <row r="4" ht="31.5" customHeight="1" spans="1:2">
      <c r="A4" s="164" t="s">
        <v>853</v>
      </c>
      <c r="B4" s="164">
        <v>47654</v>
      </c>
    </row>
    <row r="5" ht="31.5" customHeight="1" spans="1:2">
      <c r="A5" s="165" t="s">
        <v>523</v>
      </c>
      <c r="B5" s="165">
        <f>B4</f>
        <v>47654</v>
      </c>
    </row>
    <row r="6" spans="1:2">
      <c r="A6" s="160"/>
      <c r="B6" s="160"/>
    </row>
  </sheetData>
  <mergeCells count="1">
    <mergeCell ref="A2:B2"/>
  </mergeCells>
  <printOptions horizontalCentered="1"/>
  <pageMargins left="0.75" right="0.75" top="1" bottom="1" header="0.509027777777778" footer="0.509027777777778"/>
  <pageSetup paperSize="9" scale="12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view="pageBreakPreview" zoomScaleNormal="100" workbookViewId="0">
      <selection activeCell="B12" sqref="B12"/>
    </sheetView>
  </sheetViews>
  <sheetFormatPr defaultColWidth="9" defaultRowHeight="15.6" outlineLevelRow="5" outlineLevelCol="3"/>
  <cols>
    <col min="1" max="1" width="35.875" style="52" customWidth="1"/>
    <col min="2" max="2" width="39.5" style="52" customWidth="1"/>
    <col min="3" max="256" width="9" style="52"/>
    <col min="257" max="16384" width="9" style="13"/>
  </cols>
  <sheetData>
    <row r="1" ht="18.75" customHeight="1" spans="1:4">
      <c r="A1" s="147" t="s">
        <v>854</v>
      </c>
      <c r="B1" s="148"/>
      <c r="C1" s="149"/>
      <c r="D1" s="148"/>
    </row>
    <row r="2" ht="31" customHeight="1" spans="1:4">
      <c r="A2" s="150" t="s">
        <v>855</v>
      </c>
      <c r="B2" s="150"/>
      <c r="C2" s="151"/>
      <c r="D2" s="151"/>
    </row>
    <row r="3" ht="27.75" customHeight="1" spans="1:3">
      <c r="A3" s="152"/>
      <c r="B3" s="153" t="s">
        <v>856</v>
      </c>
      <c r="C3" s="149"/>
    </row>
    <row r="4" ht="29.25" customHeight="1" spans="1:2">
      <c r="A4" s="154" t="s">
        <v>857</v>
      </c>
      <c r="B4" s="155">
        <v>0</v>
      </c>
    </row>
    <row r="5" ht="29.25" customHeight="1" spans="1:2">
      <c r="A5" s="156" t="s">
        <v>523</v>
      </c>
      <c r="B5" s="157">
        <f>B4</f>
        <v>0</v>
      </c>
    </row>
    <row r="6" spans="1:2">
      <c r="A6" s="158" t="s">
        <v>858</v>
      </c>
      <c r="B6" s="158"/>
    </row>
  </sheetData>
  <mergeCells count="2">
    <mergeCell ref="A2:B2"/>
    <mergeCell ref="A6:B6"/>
  </mergeCells>
  <printOptions horizontalCentered="1"/>
  <pageMargins left="0.709027777777778" right="0.709027777777778" top="0.75" bottom="0.75" header="0.309027777777778" footer="0.309027777777778"/>
  <pageSetup paperSize="9" scale="130" orientation="landscape" horizontalDpi="600" vertic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view="pageBreakPreview" zoomScaleNormal="100" workbookViewId="0">
      <selection activeCell="D16" sqref="D16"/>
    </sheetView>
  </sheetViews>
  <sheetFormatPr defaultColWidth="9.125" defaultRowHeight="15.6" outlineLevelCol="7"/>
  <cols>
    <col min="1" max="1" width="33.5" style="118" customWidth="1"/>
    <col min="2" max="3" width="12.125" style="118" customWidth="1"/>
    <col min="4" max="4" width="13.75" style="118" customWidth="1"/>
    <col min="5" max="250" width="9.125" style="118" customWidth="1"/>
    <col min="251" max="16384" width="9.125" style="13"/>
  </cols>
  <sheetData>
    <row r="1" ht="24" customHeight="1" spans="1:1">
      <c r="A1" s="119" t="s">
        <v>859</v>
      </c>
    </row>
    <row r="2" s="118" customFormat="1" ht="33.95" customHeight="1" spans="1:4">
      <c r="A2" s="15" t="s">
        <v>860</v>
      </c>
      <c r="B2" s="15"/>
      <c r="C2" s="15"/>
      <c r="D2" s="15"/>
    </row>
    <row r="3" s="118" customFormat="1" ht="21" customHeight="1" spans="1:4">
      <c r="A3" s="120" t="s">
        <v>520</v>
      </c>
      <c r="B3" s="120"/>
      <c r="C3" s="120"/>
      <c r="D3" s="120"/>
    </row>
    <row r="4" s="118" customFormat="1" ht="23.1" customHeight="1" spans="1:4">
      <c r="A4" s="121" t="s">
        <v>611</v>
      </c>
      <c r="B4" s="122" t="s">
        <v>861</v>
      </c>
      <c r="C4" s="123"/>
      <c r="D4" s="124"/>
    </row>
    <row r="5" s="118" customFormat="1" ht="23.1" customHeight="1" spans="1:4">
      <c r="A5" s="125"/>
      <c r="B5" s="126" t="s">
        <v>523</v>
      </c>
      <c r="C5" s="127" t="s">
        <v>862</v>
      </c>
      <c r="D5" s="128" t="s">
        <v>863</v>
      </c>
    </row>
    <row r="6" s="118" customFormat="1" ht="23.1" customHeight="1" spans="1:8">
      <c r="A6" s="129" t="s">
        <v>616</v>
      </c>
      <c r="B6" s="130">
        <f>C6</f>
        <v>70200</v>
      </c>
      <c r="C6" s="131">
        <v>70200</v>
      </c>
      <c r="D6" s="132"/>
      <c r="H6" s="118" t="s">
        <v>617</v>
      </c>
    </row>
    <row r="7" s="118" customFormat="1" ht="23.1" customHeight="1" spans="1:4">
      <c r="A7" s="133" t="s">
        <v>618</v>
      </c>
      <c r="B7" s="134">
        <f>C7</f>
        <v>76200</v>
      </c>
      <c r="C7" s="135">
        <v>76200</v>
      </c>
      <c r="D7" s="136"/>
    </row>
    <row r="8" s="118" customFormat="1" ht="23.1" customHeight="1" spans="1:4">
      <c r="A8" s="133" t="s">
        <v>619</v>
      </c>
      <c r="B8" s="134">
        <f>C8</f>
        <v>6000</v>
      </c>
      <c r="C8" s="137">
        <v>6000</v>
      </c>
      <c r="D8" s="136"/>
    </row>
    <row r="9" s="118" customFormat="1" ht="23.1" customHeight="1" spans="1:4">
      <c r="A9" s="133" t="s">
        <v>620</v>
      </c>
      <c r="B9" s="134"/>
      <c r="C9" s="137"/>
      <c r="D9" s="138"/>
    </row>
    <row r="10" s="118" customFormat="1" ht="23.1" customHeight="1" spans="1:4">
      <c r="A10" s="139" t="s">
        <v>621</v>
      </c>
      <c r="B10" s="140"/>
      <c r="C10" s="141"/>
      <c r="D10" s="142"/>
    </row>
    <row r="11" s="118" customFormat="1" ht="23.1" customHeight="1" spans="1:4">
      <c r="A11" s="143" t="s">
        <v>622</v>
      </c>
      <c r="B11" s="144">
        <f>B6+B8</f>
        <v>76200</v>
      </c>
      <c r="C11" s="145">
        <f>C6+C8</f>
        <v>76200</v>
      </c>
      <c r="D11" s="146"/>
    </row>
  </sheetData>
  <mergeCells count="4">
    <mergeCell ref="A2:D2"/>
    <mergeCell ref="A3:D3"/>
    <mergeCell ref="B4:D4"/>
    <mergeCell ref="A4:A5"/>
  </mergeCells>
  <printOptions horizontalCentered="1"/>
  <pageMargins left="0.979166666666667" right="0.979166666666667" top="0.979166666666667" bottom="0.979166666666667" header="0.509027777777778" footer="0.509027777777778"/>
  <pageSetup paperSize="9" scale="15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N7" sqref="N7"/>
    </sheetView>
  </sheetViews>
  <sheetFormatPr defaultColWidth="7" defaultRowHeight="10.8"/>
  <cols>
    <col min="1" max="1" width="14.5" style="17" customWidth="1"/>
    <col min="2" max="9" width="7" style="17"/>
    <col min="10" max="10" width="6.625" style="17" customWidth="1"/>
    <col min="11" max="11" width="10.75" style="17" customWidth="1"/>
    <col min="12" max="12" width="24.875" style="17" customWidth="1"/>
    <col min="13" max="16384" width="7" style="17"/>
  </cols>
  <sheetData>
    <row r="1" s="17" customFormat="1" ht="30" customHeight="1" spans="1:12">
      <c r="A1" s="334" t="s">
        <v>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="52" customFormat="1" ht="9" customHeight="1"/>
    <row r="3" s="52" customFormat="1" ht="9" customHeight="1"/>
    <row r="4" s="17" customFormat="1" ht="32.1" customHeight="1" spans="1:12">
      <c r="A4" s="335" t="s">
        <v>3</v>
      </c>
      <c r="B4" s="335" t="s">
        <v>4</v>
      </c>
      <c r="C4" s="335"/>
      <c r="D4" s="335"/>
      <c r="E4" s="335"/>
      <c r="F4" s="335"/>
      <c r="G4" s="335"/>
      <c r="H4" s="335"/>
      <c r="I4" s="335"/>
      <c r="J4" s="335"/>
      <c r="K4" s="335" t="s">
        <v>5</v>
      </c>
      <c r="L4" s="335" t="s">
        <v>6</v>
      </c>
    </row>
    <row r="5" s="333" customFormat="1" ht="24.95" customHeight="1" spans="1:12">
      <c r="A5" s="336" t="s">
        <v>7</v>
      </c>
      <c r="B5" s="337" t="s">
        <v>8</v>
      </c>
      <c r="C5" s="337"/>
      <c r="D5" s="337"/>
      <c r="E5" s="337"/>
      <c r="F5" s="337"/>
      <c r="G5" s="337"/>
      <c r="H5" s="337"/>
      <c r="I5" s="337"/>
      <c r="J5" s="337"/>
      <c r="K5" s="336" t="s">
        <v>9</v>
      </c>
      <c r="L5" s="336"/>
    </row>
    <row r="6" s="333" customFormat="1" ht="24.95" customHeight="1" spans="1:12">
      <c r="A6" s="336" t="s">
        <v>10</v>
      </c>
      <c r="B6" s="337" t="s">
        <v>11</v>
      </c>
      <c r="C6" s="337"/>
      <c r="D6" s="337"/>
      <c r="E6" s="337"/>
      <c r="F6" s="337"/>
      <c r="G6" s="337"/>
      <c r="H6" s="337"/>
      <c r="I6" s="337"/>
      <c r="J6" s="337"/>
      <c r="K6" s="336" t="s">
        <v>9</v>
      </c>
      <c r="L6" s="336"/>
    </row>
    <row r="7" s="333" customFormat="1" ht="24.95" customHeight="1" spans="1:12">
      <c r="A7" s="336" t="s">
        <v>12</v>
      </c>
      <c r="B7" s="337" t="s">
        <v>13</v>
      </c>
      <c r="C7" s="337"/>
      <c r="D7" s="337"/>
      <c r="E7" s="337"/>
      <c r="F7" s="337"/>
      <c r="G7" s="337"/>
      <c r="H7" s="337"/>
      <c r="I7" s="337"/>
      <c r="J7" s="337"/>
      <c r="K7" s="336" t="s">
        <v>9</v>
      </c>
      <c r="L7" s="336"/>
    </row>
    <row r="8" s="333" customFormat="1" ht="24.95" customHeight="1" spans="1:12">
      <c r="A8" s="336" t="s">
        <v>14</v>
      </c>
      <c r="B8" s="337" t="s">
        <v>15</v>
      </c>
      <c r="C8" s="337"/>
      <c r="D8" s="337"/>
      <c r="E8" s="337"/>
      <c r="F8" s="337"/>
      <c r="G8" s="337"/>
      <c r="H8" s="337"/>
      <c r="I8" s="337"/>
      <c r="J8" s="337"/>
      <c r="K8" s="336" t="s">
        <v>9</v>
      </c>
      <c r="L8" s="336"/>
    </row>
    <row r="9" s="333" customFormat="1" ht="24.95" customHeight="1" spans="1:12">
      <c r="A9" s="336" t="s">
        <v>16</v>
      </c>
      <c r="B9" s="337" t="s">
        <v>17</v>
      </c>
      <c r="C9" s="337"/>
      <c r="D9" s="337"/>
      <c r="E9" s="337"/>
      <c r="F9" s="337"/>
      <c r="G9" s="337"/>
      <c r="H9" s="337"/>
      <c r="I9" s="337"/>
      <c r="J9" s="337"/>
      <c r="K9" s="336" t="s">
        <v>9</v>
      </c>
      <c r="L9" s="336"/>
    </row>
    <row r="10" s="333" customFormat="1" ht="24.95" customHeight="1" spans="1:12">
      <c r="A10" s="336" t="s">
        <v>18</v>
      </c>
      <c r="B10" s="337" t="s">
        <v>19</v>
      </c>
      <c r="C10" s="337"/>
      <c r="D10" s="337"/>
      <c r="E10" s="337"/>
      <c r="F10" s="337"/>
      <c r="G10" s="337"/>
      <c r="H10" s="337"/>
      <c r="I10" s="337"/>
      <c r="J10" s="337"/>
      <c r="K10" s="336" t="s">
        <v>9</v>
      </c>
      <c r="L10" s="336"/>
    </row>
    <row r="11" s="333" customFormat="1" ht="24.95" customHeight="1" spans="1:12">
      <c r="A11" s="336" t="s">
        <v>20</v>
      </c>
      <c r="B11" s="337" t="s">
        <v>21</v>
      </c>
      <c r="C11" s="337"/>
      <c r="D11" s="337"/>
      <c r="E11" s="337"/>
      <c r="F11" s="337"/>
      <c r="G11" s="337"/>
      <c r="H11" s="337"/>
      <c r="I11" s="337"/>
      <c r="J11" s="337"/>
      <c r="K11" s="336" t="s">
        <v>9</v>
      </c>
      <c r="L11" s="336"/>
    </row>
    <row r="12" s="333" customFormat="1" ht="24.95" customHeight="1" spans="1:12">
      <c r="A12" s="336" t="s">
        <v>22</v>
      </c>
      <c r="B12" s="337" t="s">
        <v>23</v>
      </c>
      <c r="C12" s="337"/>
      <c r="D12" s="337"/>
      <c r="E12" s="337"/>
      <c r="F12" s="337"/>
      <c r="G12" s="337"/>
      <c r="H12" s="337"/>
      <c r="I12" s="337"/>
      <c r="J12" s="337"/>
      <c r="K12" s="336" t="s">
        <v>9</v>
      </c>
      <c r="L12" s="336"/>
    </row>
    <row r="13" s="333" customFormat="1" ht="24.95" customHeight="1" spans="1:12">
      <c r="A13" s="336" t="s">
        <v>24</v>
      </c>
      <c r="B13" s="337" t="s">
        <v>25</v>
      </c>
      <c r="C13" s="337"/>
      <c r="D13" s="337"/>
      <c r="E13" s="337"/>
      <c r="F13" s="337"/>
      <c r="G13" s="337"/>
      <c r="H13" s="337"/>
      <c r="I13" s="337"/>
      <c r="J13" s="337"/>
      <c r="K13" s="336" t="s">
        <v>26</v>
      </c>
      <c r="L13" s="336" t="s">
        <v>27</v>
      </c>
    </row>
    <row r="14" s="333" customFormat="1" ht="24.95" customHeight="1" spans="1:12">
      <c r="A14" s="336" t="s">
        <v>28</v>
      </c>
      <c r="B14" s="337" t="s">
        <v>29</v>
      </c>
      <c r="C14" s="337"/>
      <c r="D14" s="337"/>
      <c r="E14" s="337"/>
      <c r="F14" s="337"/>
      <c r="G14" s="337"/>
      <c r="H14" s="337"/>
      <c r="I14" s="337"/>
      <c r="J14" s="337"/>
      <c r="K14" s="336" t="s">
        <v>9</v>
      </c>
      <c r="L14" s="336"/>
    </row>
    <row r="15" s="333" customFormat="1" ht="24.95" customHeight="1" spans="1:12">
      <c r="A15" s="336" t="s">
        <v>30</v>
      </c>
      <c r="B15" s="337" t="s">
        <v>31</v>
      </c>
      <c r="C15" s="337"/>
      <c r="D15" s="337"/>
      <c r="E15" s="337"/>
      <c r="F15" s="337"/>
      <c r="G15" s="337"/>
      <c r="H15" s="337"/>
      <c r="I15" s="337"/>
      <c r="J15" s="337"/>
      <c r="K15" s="336" t="s">
        <v>9</v>
      </c>
      <c r="L15" s="336"/>
    </row>
    <row r="16" s="333" customFormat="1" ht="24.95" customHeight="1" spans="1:12">
      <c r="A16" s="336" t="s">
        <v>32</v>
      </c>
      <c r="B16" s="337" t="s">
        <v>33</v>
      </c>
      <c r="C16" s="337"/>
      <c r="D16" s="337"/>
      <c r="E16" s="337"/>
      <c r="F16" s="337"/>
      <c r="G16" s="337"/>
      <c r="H16" s="337"/>
      <c r="I16" s="337"/>
      <c r="J16" s="337"/>
      <c r="K16" s="336" t="s">
        <v>9</v>
      </c>
      <c r="L16" s="336"/>
    </row>
    <row r="17" s="333" customFormat="1" ht="24.95" customHeight="1" spans="1:12">
      <c r="A17" s="336" t="s">
        <v>34</v>
      </c>
      <c r="B17" s="337" t="s">
        <v>35</v>
      </c>
      <c r="C17" s="337"/>
      <c r="D17" s="337"/>
      <c r="E17" s="337"/>
      <c r="F17" s="337"/>
      <c r="G17" s="337"/>
      <c r="H17" s="337"/>
      <c r="I17" s="337"/>
      <c r="J17" s="337"/>
      <c r="K17" s="336" t="s">
        <v>9</v>
      </c>
      <c r="L17" s="336"/>
    </row>
    <row r="18" s="333" customFormat="1" ht="24.95" customHeight="1" spans="1:12">
      <c r="A18" s="336" t="s">
        <v>36</v>
      </c>
      <c r="B18" s="338" t="s">
        <v>37</v>
      </c>
      <c r="C18" s="339"/>
      <c r="D18" s="339"/>
      <c r="E18" s="339"/>
      <c r="F18" s="339"/>
      <c r="G18" s="339"/>
      <c r="H18" s="339"/>
      <c r="I18" s="339"/>
      <c r="J18" s="340"/>
      <c r="K18" s="336" t="s">
        <v>9</v>
      </c>
      <c r="L18" s="336"/>
    </row>
    <row r="19" s="333" customFormat="1" ht="24.95" customHeight="1" spans="1:12">
      <c r="A19" s="336" t="s">
        <v>38</v>
      </c>
      <c r="B19" s="338" t="s">
        <v>39</v>
      </c>
      <c r="C19" s="339"/>
      <c r="D19" s="339"/>
      <c r="E19" s="339"/>
      <c r="F19" s="339"/>
      <c r="G19" s="339"/>
      <c r="H19" s="339"/>
      <c r="I19" s="339"/>
      <c r="J19" s="340"/>
      <c r="K19" s="336" t="s">
        <v>9</v>
      </c>
      <c r="L19" s="336"/>
    </row>
    <row r="20" s="333" customFormat="1" ht="24.95" customHeight="1" spans="1:12">
      <c r="A20" s="336" t="s">
        <v>40</v>
      </c>
      <c r="B20" s="338" t="s">
        <v>41</v>
      </c>
      <c r="C20" s="339"/>
      <c r="D20" s="339"/>
      <c r="E20" s="339"/>
      <c r="F20" s="339"/>
      <c r="G20" s="339"/>
      <c r="H20" s="339"/>
      <c r="I20" s="339"/>
      <c r="J20" s="340"/>
      <c r="K20" s="336" t="s">
        <v>26</v>
      </c>
      <c r="L20" s="336" t="s">
        <v>27</v>
      </c>
    </row>
    <row r="21" s="333" customFormat="1" ht="24.95" customHeight="1" spans="1:12">
      <c r="A21" s="336" t="s">
        <v>42</v>
      </c>
      <c r="B21" s="337" t="s">
        <v>43</v>
      </c>
      <c r="C21" s="337"/>
      <c r="D21" s="337"/>
      <c r="E21" s="337"/>
      <c r="F21" s="337"/>
      <c r="G21" s="337"/>
      <c r="H21" s="337"/>
      <c r="I21" s="337"/>
      <c r="J21" s="337"/>
      <c r="K21" s="336" t="s">
        <v>9</v>
      </c>
      <c r="L21" s="336"/>
    </row>
    <row r="22" s="333" customFormat="1" ht="24.95" customHeight="1" spans="1:12">
      <c r="A22" s="336" t="s">
        <v>44</v>
      </c>
      <c r="B22" s="337" t="s">
        <v>45</v>
      </c>
      <c r="C22" s="337"/>
      <c r="D22" s="337"/>
      <c r="E22" s="337"/>
      <c r="F22" s="337"/>
      <c r="G22" s="337"/>
      <c r="H22" s="337"/>
      <c r="I22" s="337"/>
      <c r="J22" s="337"/>
      <c r="K22" s="336" t="s">
        <v>9</v>
      </c>
      <c r="L22" s="336"/>
    </row>
    <row r="23" s="333" customFormat="1" ht="24.95" customHeight="1" spans="1:12">
      <c r="A23" s="336" t="s">
        <v>46</v>
      </c>
      <c r="B23" s="337" t="s">
        <v>47</v>
      </c>
      <c r="C23" s="337"/>
      <c r="D23" s="337"/>
      <c r="E23" s="337"/>
      <c r="F23" s="337"/>
      <c r="G23" s="337"/>
      <c r="H23" s="337"/>
      <c r="I23" s="337"/>
      <c r="J23" s="337"/>
      <c r="K23" s="336" t="s">
        <v>9</v>
      </c>
      <c r="L23" s="336"/>
    </row>
    <row r="24" s="333" customFormat="1" ht="24.95" customHeight="1" spans="1:12">
      <c r="A24" s="336" t="s">
        <v>48</v>
      </c>
      <c r="B24" s="337" t="s">
        <v>49</v>
      </c>
      <c r="C24" s="337"/>
      <c r="D24" s="337"/>
      <c r="E24" s="337"/>
      <c r="F24" s="337"/>
      <c r="G24" s="337"/>
      <c r="H24" s="337"/>
      <c r="I24" s="337"/>
      <c r="J24" s="337"/>
      <c r="K24" s="336" t="s">
        <v>9</v>
      </c>
      <c r="L24" s="336"/>
    </row>
    <row r="25" s="333" customFormat="1" ht="24.95" customHeight="1" spans="1:12">
      <c r="A25" s="336" t="s">
        <v>50</v>
      </c>
      <c r="B25" s="337" t="s">
        <v>51</v>
      </c>
      <c r="C25" s="337"/>
      <c r="D25" s="337"/>
      <c r="E25" s="337"/>
      <c r="F25" s="337"/>
      <c r="G25" s="337"/>
      <c r="H25" s="337"/>
      <c r="I25" s="337"/>
      <c r="J25" s="337"/>
      <c r="K25" s="336" t="s">
        <v>9</v>
      </c>
      <c r="L25" s="336"/>
    </row>
    <row r="26" s="17" customFormat="1" ht="24.95" customHeight="1" spans="1:12">
      <c r="A26" s="336" t="s">
        <v>52</v>
      </c>
      <c r="B26" s="337" t="s">
        <v>53</v>
      </c>
      <c r="C26" s="337"/>
      <c r="D26" s="337"/>
      <c r="E26" s="337"/>
      <c r="F26" s="337"/>
      <c r="G26" s="337"/>
      <c r="H26" s="337"/>
      <c r="I26" s="337"/>
      <c r="J26" s="337"/>
      <c r="K26" s="336" t="s">
        <v>9</v>
      </c>
      <c r="L26" s="336"/>
    </row>
    <row r="27" s="17" customFormat="1" ht="24.95" customHeight="1" spans="1:12">
      <c r="A27" s="336" t="s">
        <v>54</v>
      </c>
      <c r="B27" s="337" t="s">
        <v>55</v>
      </c>
      <c r="C27" s="337"/>
      <c r="D27" s="337"/>
      <c r="E27" s="337"/>
      <c r="F27" s="337"/>
      <c r="G27" s="337"/>
      <c r="H27" s="337"/>
      <c r="I27" s="337"/>
      <c r="J27" s="337"/>
      <c r="K27" s="336" t="s">
        <v>9</v>
      </c>
      <c r="L27" s="336"/>
    </row>
    <row r="28" s="17" customFormat="1" ht="24.95" customHeight="1" spans="1:12">
      <c r="A28" s="336" t="s">
        <v>56</v>
      </c>
      <c r="B28" s="337" t="s">
        <v>57</v>
      </c>
      <c r="C28" s="337"/>
      <c r="D28" s="337"/>
      <c r="E28" s="337"/>
      <c r="F28" s="337"/>
      <c r="G28" s="337"/>
      <c r="H28" s="337"/>
      <c r="I28" s="337"/>
      <c r="J28" s="337"/>
      <c r="K28" s="336" t="s">
        <v>9</v>
      </c>
      <c r="L28" s="336"/>
    </row>
    <row r="29" s="17" customFormat="1" ht="24.95" customHeight="1" spans="1:12">
      <c r="A29" s="336" t="s">
        <v>58</v>
      </c>
      <c r="B29" s="337" t="s">
        <v>59</v>
      </c>
      <c r="C29" s="337"/>
      <c r="D29" s="337"/>
      <c r="E29" s="337"/>
      <c r="F29" s="337"/>
      <c r="G29" s="337"/>
      <c r="H29" s="337"/>
      <c r="I29" s="337"/>
      <c r="J29" s="337"/>
      <c r="K29" s="336" t="s">
        <v>9</v>
      </c>
      <c r="L29" s="336"/>
    </row>
    <row r="30" ht="22" customHeight="1" spans="1:12">
      <c r="A30" s="336" t="s">
        <v>60</v>
      </c>
      <c r="B30" s="337" t="s">
        <v>61</v>
      </c>
      <c r="C30" s="337"/>
      <c r="D30" s="337"/>
      <c r="E30" s="337"/>
      <c r="F30" s="337"/>
      <c r="G30" s="337"/>
      <c r="H30" s="337"/>
      <c r="I30" s="337"/>
      <c r="J30" s="337"/>
      <c r="K30" s="336" t="s">
        <v>9</v>
      </c>
      <c r="L30" s="336"/>
    </row>
    <row r="31" ht="22" customHeight="1" spans="1:12">
      <c r="A31" s="336" t="s">
        <v>62</v>
      </c>
      <c r="B31" s="337" t="s">
        <v>63</v>
      </c>
      <c r="C31" s="337"/>
      <c r="D31" s="337"/>
      <c r="E31" s="337"/>
      <c r="F31" s="337"/>
      <c r="G31" s="337"/>
      <c r="H31" s="337"/>
      <c r="I31" s="337"/>
      <c r="J31" s="337"/>
      <c r="K31" s="336" t="s">
        <v>9</v>
      </c>
      <c r="L31" s="336"/>
    </row>
  </sheetData>
  <mergeCells count="29">
    <mergeCell ref="A1:L1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</mergeCells>
  <printOptions horizontalCentered="1"/>
  <pageMargins left="0.751388888888889" right="0.751388888888889" top="0.802777777777778" bottom="1" header="0.507638888888889" footer="0.507638888888889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view="pageBreakPreview" zoomScaleNormal="100" workbookViewId="0">
      <selection activeCell="G5" sqref="G5"/>
    </sheetView>
  </sheetViews>
  <sheetFormatPr defaultColWidth="8" defaultRowHeight="15.6" outlineLevelCol="3"/>
  <cols>
    <col min="1" max="1" width="46" style="13" customWidth="1"/>
    <col min="2" max="2" width="9.5" style="13" customWidth="1"/>
    <col min="3" max="3" width="31.125" style="13" customWidth="1"/>
    <col min="4" max="4" width="9.375" style="13" customWidth="1"/>
    <col min="5" max="16384" width="8" style="13"/>
  </cols>
  <sheetData>
    <row r="1" ht="30" customHeight="1" spans="1:1">
      <c r="A1" s="99" t="s">
        <v>864</v>
      </c>
    </row>
    <row r="2" ht="42" customHeight="1" spans="1:4">
      <c r="A2" s="100" t="s">
        <v>865</v>
      </c>
      <c r="B2" s="101"/>
      <c r="C2" s="101"/>
      <c r="D2" s="101"/>
    </row>
    <row r="3" ht="27" customHeight="1" spans="1:4">
      <c r="A3" s="102"/>
      <c r="B3" s="103"/>
      <c r="C3" s="104" t="s">
        <v>66</v>
      </c>
      <c r="D3" s="104"/>
    </row>
    <row r="4" s="38" customFormat="1" ht="35.1" customHeight="1" spans="1:4">
      <c r="A4" s="105" t="s">
        <v>866</v>
      </c>
      <c r="B4" s="106"/>
      <c r="C4" s="105" t="s">
        <v>867</v>
      </c>
      <c r="D4" s="107"/>
    </row>
    <row r="5" s="38" customFormat="1" ht="29.1" customHeight="1" spans="1:4">
      <c r="A5" s="108" t="s">
        <v>868</v>
      </c>
      <c r="B5" s="109" t="s">
        <v>869</v>
      </c>
      <c r="C5" s="110" t="s">
        <v>868</v>
      </c>
      <c r="D5" s="111" t="s">
        <v>870</v>
      </c>
    </row>
    <row r="6" s="98" customFormat="1" ht="29.1" customHeight="1" spans="1:4">
      <c r="A6" s="112" t="s">
        <v>871</v>
      </c>
      <c r="B6" s="113">
        <v>23831</v>
      </c>
      <c r="C6" s="112" t="s">
        <v>872</v>
      </c>
      <c r="D6" s="113">
        <v>25464</v>
      </c>
    </row>
    <row r="7" s="38" customFormat="1" ht="29.1" customHeight="1" spans="1:4">
      <c r="A7" s="114" t="s">
        <v>873</v>
      </c>
      <c r="B7" s="115">
        <v>13226</v>
      </c>
      <c r="C7" s="114" t="s">
        <v>874</v>
      </c>
      <c r="D7" s="115">
        <v>6</v>
      </c>
    </row>
    <row r="8" s="38" customFormat="1" ht="29.1" customHeight="1" spans="1:4">
      <c r="A8" s="114" t="s">
        <v>589</v>
      </c>
      <c r="B8" s="115">
        <v>47654</v>
      </c>
      <c r="C8" s="114" t="s">
        <v>875</v>
      </c>
      <c r="D8" s="115"/>
    </row>
    <row r="9" s="38" customFormat="1" ht="29.1" customHeight="1" spans="1:4">
      <c r="A9" s="114" t="s">
        <v>876</v>
      </c>
      <c r="B9" s="115"/>
      <c r="C9" s="114" t="s">
        <v>877</v>
      </c>
      <c r="D9" s="115">
        <v>49842</v>
      </c>
    </row>
    <row r="10" s="38" customFormat="1" ht="29.1" customHeight="1" spans="1:4">
      <c r="A10" s="114" t="s">
        <v>591</v>
      </c>
      <c r="B10" s="115">
        <v>6000</v>
      </c>
      <c r="C10" s="114" t="s">
        <v>878</v>
      </c>
      <c r="D10" s="115">
        <v>15399</v>
      </c>
    </row>
    <row r="11" s="38" customFormat="1" ht="29.1" customHeight="1" spans="1:4">
      <c r="A11" s="112" t="s">
        <v>597</v>
      </c>
      <c r="B11" s="116">
        <f>SUM(B6:B10)</f>
        <v>90711</v>
      </c>
      <c r="C11" s="112" t="s">
        <v>598</v>
      </c>
      <c r="D11" s="116">
        <f>+D6+SUM(D7:D9)+D10</f>
        <v>90711</v>
      </c>
    </row>
    <row r="12" spans="2:2">
      <c r="B12" s="117"/>
    </row>
  </sheetData>
  <mergeCells count="4">
    <mergeCell ref="A2:D2"/>
    <mergeCell ref="C3:D3"/>
    <mergeCell ref="A4:B4"/>
    <mergeCell ref="C4:D4"/>
  </mergeCells>
  <printOptions horizontalCentered="1"/>
  <pageMargins left="0.55" right="0.55" top="0.588888888888889" bottom="0.588888888888889" header="0.509027777777778" footer="0.509027777777778"/>
  <pageSetup paperSize="9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0"/>
  <sheetViews>
    <sheetView view="pageBreakPreview" zoomScaleNormal="100" workbookViewId="0">
      <selection activeCell="A15" sqref="A15"/>
    </sheetView>
  </sheetViews>
  <sheetFormatPr defaultColWidth="26.875" defaultRowHeight="15.6"/>
  <cols>
    <col min="1" max="1" width="40.4" style="13" customWidth="1"/>
    <col min="2" max="3" width="17" style="13" hidden="1" customWidth="1"/>
    <col min="4" max="4" width="18.1" style="13" customWidth="1"/>
    <col min="5" max="5" width="15.2" style="13" customWidth="1"/>
    <col min="6" max="16384" width="26.875" style="13"/>
  </cols>
  <sheetData>
    <row r="1" ht="27.75" customHeight="1" spans="1:11">
      <c r="A1" s="39" t="s">
        <v>879</v>
      </c>
      <c r="B1" s="94"/>
      <c r="C1" s="94"/>
      <c r="D1" s="40"/>
      <c r="E1" s="40"/>
      <c r="F1" s="40"/>
      <c r="G1" s="40"/>
      <c r="H1" s="40"/>
      <c r="I1" s="40"/>
      <c r="J1" s="40"/>
      <c r="K1" s="40"/>
    </row>
    <row r="2" ht="24" spans="1:11">
      <c r="A2" s="70" t="s">
        <v>880</v>
      </c>
      <c r="B2" s="70"/>
      <c r="C2" s="70"/>
      <c r="D2" s="70"/>
      <c r="E2" s="70"/>
      <c r="F2" s="40"/>
      <c r="G2" s="40"/>
      <c r="H2" s="60"/>
      <c r="I2" s="60"/>
      <c r="J2" s="60"/>
      <c r="K2" s="60"/>
    </row>
    <row r="3" ht="21" customHeight="1" spans="1:11">
      <c r="A3" s="42"/>
      <c r="B3" s="42"/>
      <c r="C3" s="42"/>
      <c r="E3" s="44" t="s">
        <v>66</v>
      </c>
      <c r="F3" s="40"/>
      <c r="G3" s="40"/>
      <c r="H3" s="40"/>
      <c r="I3" s="40"/>
      <c r="J3" s="40"/>
      <c r="K3" s="40"/>
    </row>
    <row r="4" ht="29.25" customHeight="1" spans="1:11">
      <c r="A4" s="45" t="s">
        <v>881</v>
      </c>
      <c r="B4" s="72" t="s">
        <v>628</v>
      </c>
      <c r="C4" s="72" t="s">
        <v>629</v>
      </c>
      <c r="D4" s="54" t="s">
        <v>72</v>
      </c>
      <c r="E4" s="47" t="s">
        <v>74</v>
      </c>
      <c r="F4" s="40"/>
      <c r="G4" s="40"/>
      <c r="H4" s="40"/>
      <c r="I4" s="40"/>
      <c r="J4" s="40"/>
      <c r="K4" s="40"/>
    </row>
    <row r="5" ht="29.25" customHeight="1" spans="1:11">
      <c r="A5" s="48" t="s">
        <v>882</v>
      </c>
      <c r="B5" s="90">
        <v>0</v>
      </c>
      <c r="C5" s="90">
        <v>0</v>
      </c>
      <c r="D5" s="90">
        <v>0</v>
      </c>
      <c r="E5" s="91"/>
      <c r="F5" s="40"/>
      <c r="G5" s="40"/>
      <c r="H5" s="40"/>
      <c r="I5" s="40"/>
      <c r="J5" s="40"/>
      <c r="K5" s="40"/>
    </row>
    <row r="6" ht="29.25" hidden="1" customHeight="1" spans="1:11">
      <c r="A6" s="92" t="s">
        <v>883</v>
      </c>
      <c r="B6" s="92"/>
      <c r="C6" s="92"/>
      <c r="D6" s="96"/>
      <c r="E6" s="93"/>
      <c r="F6" s="40"/>
      <c r="G6" s="40"/>
      <c r="H6" s="40"/>
      <c r="I6" s="40"/>
      <c r="J6" s="40"/>
      <c r="K6" s="40"/>
    </row>
    <row r="7" ht="29.25" hidden="1" customHeight="1" spans="1:11">
      <c r="A7" s="92" t="s">
        <v>884</v>
      </c>
      <c r="B7" s="92"/>
      <c r="C7" s="92"/>
      <c r="D7" s="96"/>
      <c r="E7" s="93"/>
      <c r="F7" s="40"/>
      <c r="G7" s="40"/>
      <c r="H7" s="61"/>
      <c r="I7" s="61"/>
      <c r="J7" s="61"/>
      <c r="K7" s="61"/>
    </row>
    <row r="8" ht="29.25" hidden="1" customHeight="1" spans="1:11">
      <c r="A8" s="92" t="s">
        <v>885</v>
      </c>
      <c r="B8" s="92"/>
      <c r="C8" s="92"/>
      <c r="D8" s="96"/>
      <c r="E8" s="93"/>
      <c r="F8" s="40"/>
      <c r="G8" s="40"/>
      <c r="H8" s="61"/>
      <c r="I8" s="61"/>
      <c r="J8" s="61"/>
      <c r="K8" s="61"/>
    </row>
    <row r="9" ht="29.25" hidden="1" customHeight="1" spans="1:11">
      <c r="A9" s="92" t="s">
        <v>886</v>
      </c>
      <c r="B9" s="92"/>
      <c r="C9" s="92"/>
      <c r="D9" s="96"/>
      <c r="E9" s="93"/>
      <c r="F9" s="61"/>
      <c r="G9" s="61"/>
      <c r="H9" s="61"/>
      <c r="I9" s="61"/>
      <c r="J9" s="61"/>
      <c r="K9" s="61"/>
    </row>
    <row r="10" ht="29.25" customHeight="1" spans="1:11">
      <c r="A10" s="48" t="s">
        <v>887</v>
      </c>
      <c r="B10" s="90">
        <v>0</v>
      </c>
      <c r="C10" s="90">
        <v>0</v>
      </c>
      <c r="D10" s="90">
        <v>0</v>
      </c>
      <c r="E10" s="93"/>
      <c r="F10" s="61"/>
      <c r="G10" s="61"/>
      <c r="H10" s="61"/>
      <c r="I10" s="61"/>
      <c r="J10" s="61"/>
      <c r="K10" s="61"/>
    </row>
    <row r="11" ht="29.25" customHeight="1" spans="1:11">
      <c r="A11" s="48" t="s">
        <v>888</v>
      </c>
      <c r="B11" s="90">
        <v>0</v>
      </c>
      <c r="C11" s="90">
        <v>0</v>
      </c>
      <c r="D11" s="90">
        <v>0</v>
      </c>
      <c r="E11" s="93"/>
      <c r="F11" s="61"/>
      <c r="G11" s="61"/>
      <c r="H11" s="61"/>
      <c r="I11" s="61"/>
      <c r="J11" s="61"/>
      <c r="K11" s="61"/>
    </row>
    <row r="12" ht="29.25" customHeight="1" spans="1:11">
      <c r="A12" s="48" t="s">
        <v>889</v>
      </c>
      <c r="B12" s="90">
        <v>0</v>
      </c>
      <c r="C12" s="90">
        <v>0</v>
      </c>
      <c r="D12" s="90">
        <v>0</v>
      </c>
      <c r="E12" s="93"/>
      <c r="F12" s="61"/>
      <c r="G12" s="61"/>
      <c r="H12" s="61"/>
      <c r="I12" s="61"/>
      <c r="J12" s="61"/>
      <c r="K12" s="61"/>
    </row>
    <row r="13" ht="29.25" hidden="1" customHeight="1" spans="1:11">
      <c r="A13" s="48" t="s">
        <v>890</v>
      </c>
      <c r="B13" s="97">
        <v>0</v>
      </c>
      <c r="C13" s="97">
        <v>0</v>
      </c>
      <c r="D13" s="90">
        <v>2497</v>
      </c>
      <c r="E13" s="93"/>
      <c r="F13" s="61"/>
      <c r="G13" s="61"/>
      <c r="H13" s="61"/>
      <c r="I13" s="61"/>
      <c r="J13" s="61"/>
      <c r="K13" s="61"/>
    </row>
    <row r="14" ht="29.25" customHeight="1" spans="1:11">
      <c r="A14" s="48" t="s">
        <v>891</v>
      </c>
      <c r="B14" s="90">
        <v>0</v>
      </c>
      <c r="C14" s="90">
        <v>0</v>
      </c>
      <c r="D14" s="90">
        <v>0</v>
      </c>
      <c r="E14" s="93"/>
      <c r="F14" s="61"/>
      <c r="G14" s="61"/>
      <c r="H14" s="40"/>
      <c r="I14" s="40"/>
      <c r="J14" s="40"/>
      <c r="K14" s="40"/>
    </row>
    <row r="15" ht="29.25" customHeight="1" spans="1:11">
      <c r="A15" s="90" t="s">
        <v>892</v>
      </c>
      <c r="B15" s="90">
        <v>0</v>
      </c>
      <c r="C15" s="90">
        <v>0</v>
      </c>
      <c r="D15" s="90">
        <v>0</v>
      </c>
      <c r="E15" s="91"/>
      <c r="F15" s="61"/>
      <c r="G15" s="61"/>
      <c r="H15" s="40"/>
      <c r="I15" s="40"/>
      <c r="J15" s="40"/>
      <c r="K15" s="40"/>
    </row>
    <row r="16" ht="29.25" customHeight="1" spans="1:1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241" spans="8:11">
      <c r="H241" s="40"/>
      <c r="I241" s="40"/>
      <c r="J241" s="40"/>
      <c r="K241" s="40"/>
    </row>
    <row r="242" spans="8:11">
      <c r="H242" s="40"/>
      <c r="I242" s="40"/>
      <c r="J242" s="40"/>
      <c r="K242" s="40"/>
    </row>
    <row r="243" spans="8:11">
      <c r="H243" s="40"/>
      <c r="I243" s="40"/>
      <c r="J243" s="40"/>
      <c r="K243" s="40"/>
    </row>
    <row r="244" spans="8:11">
      <c r="H244" s="40"/>
      <c r="I244" s="40"/>
      <c r="J244" s="40"/>
      <c r="K244" s="40"/>
    </row>
    <row r="245" spans="8:11">
      <c r="H245" s="40"/>
      <c r="I245" s="40"/>
      <c r="J245" s="40"/>
      <c r="K245" s="40"/>
    </row>
    <row r="246" spans="8:11">
      <c r="H246" s="40"/>
      <c r="I246" s="40"/>
      <c r="J246" s="40"/>
      <c r="K246" s="40"/>
    </row>
    <row r="247" spans="8:11">
      <c r="H247" s="40"/>
      <c r="I247" s="40"/>
      <c r="J247" s="40"/>
      <c r="K247" s="40"/>
    </row>
    <row r="248" spans="8:11">
      <c r="H248" s="40"/>
      <c r="I248" s="40"/>
      <c r="J248" s="40"/>
      <c r="K248" s="40"/>
    </row>
    <row r="249" spans="8:11">
      <c r="H249" s="62"/>
      <c r="I249" s="62"/>
      <c r="J249" s="62"/>
      <c r="K249" s="62"/>
    </row>
    <row r="250" spans="8:11">
      <c r="H250" s="62"/>
      <c r="I250" s="62"/>
      <c r="J250" s="62"/>
      <c r="K250" s="62"/>
    </row>
  </sheetData>
  <mergeCells count="1">
    <mergeCell ref="A2:E2"/>
  </mergeCells>
  <printOptions horizontalCentered="1"/>
  <pageMargins left="0.708333333333333" right="0.708333333333333" top="0.751388888888889" bottom="0.751388888888889" header="0.306944444444444" footer="0.306944444444444"/>
  <pageSetup paperSize="9" scale="130" orientation="landscape" horizontalDpi="600" vertic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1"/>
  <sheetViews>
    <sheetView view="pageBreakPreview" zoomScaleNormal="100" workbookViewId="0">
      <selection activeCell="G9" sqref="G9"/>
    </sheetView>
  </sheetViews>
  <sheetFormatPr defaultColWidth="30.75" defaultRowHeight="15.6"/>
  <cols>
    <col min="1" max="1" width="40.3" style="13" customWidth="1"/>
    <col min="2" max="3" width="19" style="13" hidden="1" customWidth="1"/>
    <col min="4" max="4" width="17.5" style="13" customWidth="1"/>
    <col min="5" max="5" width="15.8" style="13" customWidth="1"/>
    <col min="6" max="16384" width="30.75" style="13"/>
  </cols>
  <sheetData>
    <row r="1" ht="21" customHeight="1" spans="1:11">
      <c r="A1" s="39" t="s">
        <v>893</v>
      </c>
      <c r="B1" s="94"/>
      <c r="C1" s="94"/>
      <c r="D1" s="40"/>
      <c r="E1" s="40"/>
      <c r="F1" s="40"/>
      <c r="G1" s="40"/>
      <c r="H1" s="40"/>
      <c r="I1" s="40"/>
      <c r="J1" s="40"/>
      <c r="K1" s="40"/>
    </row>
    <row r="2" ht="24" spans="1:11">
      <c r="A2" s="95" t="s">
        <v>894</v>
      </c>
      <c r="B2" s="70"/>
      <c r="C2" s="70"/>
      <c r="D2" s="70"/>
      <c r="E2" s="70"/>
      <c r="F2" s="40"/>
      <c r="G2" s="40"/>
      <c r="H2" s="60"/>
      <c r="I2" s="60"/>
      <c r="J2" s="60"/>
      <c r="K2" s="60"/>
    </row>
    <row r="3" spans="1:11">
      <c r="A3" s="42"/>
      <c r="B3" s="42"/>
      <c r="C3" s="42"/>
      <c r="D3" s="44" t="s">
        <v>66</v>
      </c>
      <c r="F3" s="40"/>
      <c r="G3" s="40"/>
      <c r="H3" s="40"/>
      <c r="I3" s="40"/>
      <c r="J3" s="40"/>
      <c r="K3" s="40"/>
    </row>
    <row r="4" ht="31.5" customHeight="1" spans="1:11">
      <c r="A4" s="71" t="s">
        <v>895</v>
      </c>
      <c r="B4" s="72" t="s">
        <v>628</v>
      </c>
      <c r="C4" s="72" t="s">
        <v>629</v>
      </c>
      <c r="D4" s="54" t="s">
        <v>72</v>
      </c>
      <c r="E4" s="47" t="s">
        <v>74</v>
      </c>
      <c r="F4" s="40"/>
      <c r="G4" s="40"/>
      <c r="H4" s="40"/>
      <c r="I4" s="40"/>
      <c r="J4" s="40"/>
      <c r="K4" s="40"/>
    </row>
    <row r="5" ht="24" customHeight="1" spans="1:11">
      <c r="A5" s="73" t="s">
        <v>896</v>
      </c>
      <c r="B5" s="74"/>
      <c r="C5" s="74">
        <v>269</v>
      </c>
      <c r="D5" s="74">
        <f>D6+D17+D26+D28</f>
        <v>269</v>
      </c>
      <c r="E5" s="75">
        <f>D5/79-1</f>
        <v>2.40506329113924</v>
      </c>
      <c r="F5" s="40"/>
      <c r="G5" s="40"/>
      <c r="H5" s="40"/>
      <c r="I5" s="40"/>
      <c r="J5" s="40"/>
      <c r="K5" s="40"/>
    </row>
    <row r="6" spans="1:11">
      <c r="A6" s="73" t="s">
        <v>897</v>
      </c>
      <c r="B6" s="76"/>
      <c r="C6" s="76"/>
      <c r="D6" s="77"/>
      <c r="E6" s="75">
        <f>E11</f>
        <v>-1</v>
      </c>
      <c r="F6" s="40"/>
      <c r="G6" s="40"/>
      <c r="H6" s="40"/>
      <c r="I6" s="40"/>
      <c r="J6" s="40"/>
      <c r="K6" s="40"/>
    </row>
    <row r="7" spans="1:11">
      <c r="A7" s="66" t="s">
        <v>898</v>
      </c>
      <c r="B7" s="76"/>
      <c r="C7" s="76"/>
      <c r="D7" s="77"/>
      <c r="E7" s="75"/>
      <c r="F7" s="40"/>
      <c r="G7" s="40"/>
      <c r="H7" s="61"/>
      <c r="I7" s="61"/>
      <c r="J7" s="61"/>
      <c r="K7" s="61"/>
    </row>
    <row r="8" spans="1:11">
      <c r="A8" s="66" t="s">
        <v>899</v>
      </c>
      <c r="B8" s="76"/>
      <c r="C8" s="76"/>
      <c r="D8" s="77"/>
      <c r="E8" s="75"/>
      <c r="F8" s="40"/>
      <c r="G8" s="40"/>
      <c r="H8" s="61"/>
      <c r="I8" s="61"/>
      <c r="J8" s="61"/>
      <c r="K8" s="61"/>
    </row>
    <row r="9" spans="1:11">
      <c r="A9" s="66" t="s">
        <v>900</v>
      </c>
      <c r="B9" s="78"/>
      <c r="C9" s="78"/>
      <c r="D9" s="79"/>
      <c r="E9" s="75"/>
      <c r="F9" s="61"/>
      <c r="G9" s="61"/>
      <c r="H9" s="61"/>
      <c r="I9" s="61"/>
      <c r="J9" s="61"/>
      <c r="K9" s="61"/>
    </row>
    <row r="10" spans="1:11">
      <c r="A10" s="66" t="s">
        <v>901</v>
      </c>
      <c r="B10" s="78"/>
      <c r="C10" s="78"/>
      <c r="D10" s="79"/>
      <c r="E10" s="75"/>
      <c r="F10" s="61"/>
      <c r="G10" s="61"/>
      <c r="H10" s="61"/>
      <c r="I10" s="61"/>
      <c r="J10" s="61"/>
      <c r="K10" s="61"/>
    </row>
    <row r="11" spans="1:11">
      <c r="A11" s="66" t="s">
        <v>902</v>
      </c>
      <c r="B11" s="78"/>
      <c r="C11" s="78"/>
      <c r="D11" s="80"/>
      <c r="E11" s="75">
        <v>-1</v>
      </c>
      <c r="F11" s="61"/>
      <c r="G11" s="61"/>
      <c r="H11" s="61"/>
      <c r="I11" s="61"/>
      <c r="J11" s="61"/>
      <c r="K11" s="61"/>
    </row>
    <row r="12" spans="1:11">
      <c r="A12" s="66" t="s">
        <v>903</v>
      </c>
      <c r="B12" s="78"/>
      <c r="C12" s="78"/>
      <c r="D12" s="80"/>
      <c r="E12" s="81"/>
      <c r="F12" s="61"/>
      <c r="G12" s="61"/>
      <c r="H12" s="61"/>
      <c r="I12" s="61"/>
      <c r="J12" s="61"/>
      <c r="K12" s="61"/>
    </row>
    <row r="13" spans="1:11">
      <c r="A13" s="66" t="s">
        <v>904</v>
      </c>
      <c r="B13" s="78"/>
      <c r="C13" s="78"/>
      <c r="D13" s="80"/>
      <c r="E13" s="81"/>
      <c r="F13" s="61"/>
      <c r="G13" s="61"/>
      <c r="H13" s="61"/>
      <c r="I13" s="61"/>
      <c r="J13" s="61"/>
      <c r="K13" s="61"/>
    </row>
    <row r="14" spans="1:11">
      <c r="A14" s="66" t="s">
        <v>905</v>
      </c>
      <c r="B14" s="78"/>
      <c r="C14" s="74">
        <v>269</v>
      </c>
      <c r="D14" s="74"/>
      <c r="E14" s="81"/>
      <c r="F14" s="61"/>
      <c r="G14" s="61"/>
      <c r="H14" s="40"/>
      <c r="I14" s="40"/>
      <c r="J14" s="40"/>
      <c r="K14" s="40"/>
    </row>
    <row r="15" spans="1:11">
      <c r="A15" s="82" t="s">
        <v>906</v>
      </c>
      <c r="B15" s="78"/>
      <c r="C15" s="74"/>
      <c r="D15" s="74"/>
      <c r="E15" s="81"/>
      <c r="F15" s="61"/>
      <c r="G15" s="61"/>
      <c r="H15" s="40"/>
      <c r="I15" s="40"/>
      <c r="J15" s="40"/>
      <c r="K15" s="40"/>
    </row>
    <row r="16" spans="1:11">
      <c r="A16" s="66" t="s">
        <v>907</v>
      </c>
      <c r="B16" s="78"/>
      <c r="C16" s="78"/>
      <c r="D16" s="80"/>
      <c r="E16" s="81"/>
      <c r="F16" s="61"/>
      <c r="G16" s="61"/>
      <c r="H16" s="40"/>
      <c r="I16" s="40"/>
      <c r="J16" s="40"/>
      <c r="K16" s="40"/>
    </row>
    <row r="17" spans="1:11">
      <c r="A17" s="73" t="s">
        <v>908</v>
      </c>
      <c r="B17" s="78"/>
      <c r="C17" s="78"/>
      <c r="D17" s="80"/>
      <c r="E17" s="81"/>
      <c r="F17" s="40"/>
      <c r="G17" s="40"/>
      <c r="H17" s="40"/>
      <c r="I17" s="40"/>
      <c r="J17" s="40"/>
      <c r="K17" s="40"/>
    </row>
    <row r="18" spans="1:5">
      <c r="A18" s="66" t="s">
        <v>909</v>
      </c>
      <c r="B18" s="78"/>
      <c r="C18" s="78"/>
      <c r="D18" s="80"/>
      <c r="E18" s="81"/>
    </row>
    <row r="19" spans="1:5">
      <c r="A19" s="83" t="s">
        <v>910</v>
      </c>
      <c r="B19" s="78"/>
      <c r="C19" s="78"/>
      <c r="D19" s="84"/>
      <c r="E19" s="85"/>
    </row>
    <row r="20" spans="1:5">
      <c r="A20" s="66" t="s">
        <v>911</v>
      </c>
      <c r="B20" s="78"/>
      <c r="C20" s="78"/>
      <c r="D20" s="84"/>
      <c r="E20" s="85"/>
    </row>
    <row r="21" ht="24" customHeight="1" spans="1:5">
      <c r="A21" s="66" t="s">
        <v>912</v>
      </c>
      <c r="B21" s="78"/>
      <c r="C21" s="74">
        <v>269</v>
      </c>
      <c r="D21" s="74"/>
      <c r="E21" s="86"/>
    </row>
    <row r="22" spans="1:5">
      <c r="A22" s="66" t="s">
        <v>913</v>
      </c>
      <c r="B22" s="40"/>
      <c r="C22" s="40"/>
      <c r="D22" s="74"/>
      <c r="E22" s="86"/>
    </row>
    <row r="23" spans="1:5">
      <c r="A23" s="66" t="s">
        <v>914</v>
      </c>
      <c r="B23" s="40"/>
      <c r="C23" s="40"/>
      <c r="D23" s="74"/>
      <c r="E23" s="86"/>
    </row>
    <row r="24" spans="1:5">
      <c r="A24" s="66" t="s">
        <v>915</v>
      </c>
      <c r="B24" s="40"/>
      <c r="C24" s="40"/>
      <c r="D24" s="74"/>
      <c r="E24" s="86"/>
    </row>
    <row r="25" spans="1:5">
      <c r="A25" s="66" t="s">
        <v>916</v>
      </c>
      <c r="B25" s="40"/>
      <c r="C25" s="40"/>
      <c r="D25" s="74"/>
      <c r="E25" s="86"/>
    </row>
    <row r="26" spans="1:5">
      <c r="A26" s="73" t="s">
        <v>917</v>
      </c>
      <c r="B26" s="40"/>
      <c r="C26" s="40"/>
      <c r="D26" s="74">
        <f>D27</f>
        <v>269</v>
      </c>
      <c r="E26" s="86"/>
    </row>
    <row r="27" spans="1:5">
      <c r="A27" s="66" t="s">
        <v>918</v>
      </c>
      <c r="B27" s="40"/>
      <c r="C27" s="40"/>
      <c r="D27" s="74">
        <v>269</v>
      </c>
      <c r="E27" s="86"/>
    </row>
    <row r="28" spans="1:5">
      <c r="A28" s="73" t="s">
        <v>919</v>
      </c>
      <c r="B28" s="40"/>
      <c r="C28" s="40"/>
      <c r="D28" s="74"/>
      <c r="E28" s="86"/>
    </row>
    <row r="29" spans="1:5">
      <c r="A29" s="66" t="s">
        <v>920</v>
      </c>
      <c r="B29" s="40"/>
      <c r="C29" s="40"/>
      <c r="D29" s="74"/>
      <c r="E29" s="86"/>
    </row>
    <row r="30" spans="1:5">
      <c r="A30" s="87" t="s">
        <v>523</v>
      </c>
      <c r="B30" s="88"/>
      <c r="C30" s="88"/>
      <c r="D30" s="89">
        <f>D5</f>
        <v>269</v>
      </c>
      <c r="E30" s="86">
        <f>D30/79-1</f>
        <v>2.40506329113924</v>
      </c>
    </row>
    <row r="31" spans="1:5">
      <c r="A31" s="40"/>
      <c r="B31" s="40"/>
      <c r="C31" s="40"/>
      <c r="D31" s="40"/>
      <c r="E31" s="40"/>
    </row>
    <row r="32" spans="1:5">
      <c r="A32" s="40"/>
      <c r="B32" s="40"/>
      <c r="C32" s="40"/>
      <c r="D32" s="40"/>
      <c r="E32" s="40"/>
    </row>
    <row r="33" spans="1:5">
      <c r="A33" s="40"/>
      <c r="B33" s="40"/>
      <c r="C33" s="40"/>
      <c r="D33" s="40"/>
      <c r="E33" s="40"/>
    </row>
    <row r="242" spans="8:11">
      <c r="H242" s="40"/>
      <c r="I242" s="40"/>
      <c r="J242" s="40"/>
      <c r="K242" s="40"/>
    </row>
    <row r="243" spans="8:11">
      <c r="H243" s="40"/>
      <c r="I243" s="40"/>
      <c r="J243" s="40"/>
      <c r="K243" s="40"/>
    </row>
    <row r="244" spans="8:11">
      <c r="H244" s="40"/>
      <c r="I244" s="40"/>
      <c r="J244" s="40"/>
      <c r="K244" s="40"/>
    </row>
    <row r="245" spans="8:11">
      <c r="H245" s="40"/>
      <c r="I245" s="40"/>
      <c r="J245" s="40"/>
      <c r="K245" s="40"/>
    </row>
    <row r="246" spans="8:11">
      <c r="H246" s="40"/>
      <c r="I246" s="40"/>
      <c r="J246" s="40"/>
      <c r="K246" s="40"/>
    </row>
    <row r="247" spans="8:11">
      <c r="H247" s="40"/>
      <c r="I247" s="40"/>
      <c r="J247" s="40"/>
      <c r="K247" s="40"/>
    </row>
    <row r="248" spans="8:11">
      <c r="H248" s="40"/>
      <c r="I248" s="40"/>
      <c r="J248" s="40"/>
      <c r="K248" s="40"/>
    </row>
    <row r="249" spans="8:11">
      <c r="H249" s="40"/>
      <c r="I249" s="40"/>
      <c r="J249" s="40"/>
      <c r="K249" s="40"/>
    </row>
    <row r="250" spans="8:11">
      <c r="H250" s="62"/>
      <c r="I250" s="62"/>
      <c r="J250" s="62"/>
      <c r="K250" s="62"/>
    </row>
    <row r="251" spans="8:11">
      <c r="H251" s="62"/>
      <c r="I251" s="62"/>
      <c r="J251" s="62"/>
      <c r="K251" s="62"/>
    </row>
  </sheetData>
  <mergeCells count="1">
    <mergeCell ref="A2:E2"/>
  </mergeCells>
  <printOptions horizontalCentered="1"/>
  <pageMargins left="0.709027777777778" right="0.709027777777778" top="0.75" bottom="0.75" header="0.309027777777778" footer="0.309027777777778"/>
  <pageSetup paperSize="9" orientation="portrait" horizontalDpi="600" vertic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"/>
  <sheetViews>
    <sheetView view="pageBreakPreview" zoomScaleNormal="100" workbookViewId="0">
      <selection activeCell="H25" sqref="H25"/>
    </sheetView>
  </sheetViews>
  <sheetFormatPr defaultColWidth="26.875" defaultRowHeight="15.6"/>
  <cols>
    <col min="1" max="1" width="41.4" style="13" customWidth="1"/>
    <col min="2" max="2" width="23.75" style="13" hidden="1" customWidth="1"/>
    <col min="3" max="3" width="22.75" style="13" hidden="1" customWidth="1"/>
    <col min="4" max="4" width="20.1" style="13" customWidth="1"/>
    <col min="5" max="5" width="14.1" style="13" customWidth="1"/>
    <col min="6" max="16384" width="26.875" style="13"/>
  </cols>
  <sheetData>
    <row r="1" ht="27.75" customHeight="1" spans="1:9">
      <c r="A1" s="39" t="s">
        <v>921</v>
      </c>
      <c r="B1" s="40"/>
      <c r="C1" s="40"/>
      <c r="D1" s="40"/>
      <c r="E1" s="40"/>
      <c r="F1" s="40"/>
      <c r="G1" s="40"/>
      <c r="H1" s="40"/>
      <c r="I1" s="40"/>
    </row>
    <row r="2" ht="24" spans="1:9">
      <c r="A2" s="70" t="s">
        <v>922</v>
      </c>
      <c r="B2" s="70"/>
      <c r="C2" s="70"/>
      <c r="D2" s="70"/>
      <c r="E2" s="70"/>
      <c r="F2" s="60"/>
      <c r="G2" s="60"/>
      <c r="H2" s="60"/>
      <c r="I2" s="60"/>
    </row>
    <row r="3" ht="18" customHeight="1" spans="1:9">
      <c r="A3" s="42"/>
      <c r="B3" s="43"/>
      <c r="D3" s="44"/>
      <c r="E3" s="44" t="s">
        <v>66</v>
      </c>
      <c r="F3" s="40"/>
      <c r="G3" s="40"/>
      <c r="H3" s="40"/>
      <c r="I3" s="40"/>
    </row>
    <row r="4" ht="29.25" customHeight="1" spans="1:9">
      <c r="A4" s="45" t="s">
        <v>881</v>
      </c>
      <c r="B4" s="72" t="s">
        <v>628</v>
      </c>
      <c r="C4" s="72" t="s">
        <v>629</v>
      </c>
      <c r="D4" s="54" t="s">
        <v>72</v>
      </c>
      <c r="E4" s="47" t="s">
        <v>74</v>
      </c>
      <c r="F4" s="40"/>
      <c r="G4" s="40"/>
      <c r="H4" s="40"/>
      <c r="I4" s="40"/>
    </row>
    <row r="5" ht="29.25" customHeight="1" spans="1:9">
      <c r="A5" s="48" t="s">
        <v>882</v>
      </c>
      <c r="B5" s="90">
        <v>0</v>
      </c>
      <c r="C5" s="90">
        <v>0</v>
      </c>
      <c r="D5" s="90">
        <v>0</v>
      </c>
      <c r="E5" s="91"/>
      <c r="F5" s="40"/>
      <c r="G5" s="40"/>
      <c r="H5" s="40"/>
      <c r="I5" s="40"/>
    </row>
    <row r="6" ht="29.25" hidden="1" customHeight="1" spans="1:9">
      <c r="A6" s="92" t="s">
        <v>883</v>
      </c>
      <c r="B6" s="92"/>
      <c r="C6" s="92"/>
      <c r="D6" s="90">
        <v>0</v>
      </c>
      <c r="E6" s="93"/>
      <c r="F6" s="40"/>
      <c r="G6" s="40"/>
      <c r="H6" s="40"/>
      <c r="I6" s="40"/>
    </row>
    <row r="7" ht="29.25" hidden="1" customHeight="1" spans="1:9">
      <c r="A7" s="92" t="s">
        <v>884</v>
      </c>
      <c r="B7" s="92"/>
      <c r="C7" s="92"/>
      <c r="D7" s="90">
        <v>0</v>
      </c>
      <c r="E7" s="93"/>
      <c r="F7" s="61"/>
      <c r="G7" s="61"/>
      <c r="H7" s="61"/>
      <c r="I7" s="61"/>
    </row>
    <row r="8" ht="29.25" hidden="1" customHeight="1" spans="1:9">
      <c r="A8" s="92" t="s">
        <v>885</v>
      </c>
      <c r="B8" s="92"/>
      <c r="C8" s="92"/>
      <c r="D8" s="90">
        <v>0</v>
      </c>
      <c r="E8" s="93"/>
      <c r="F8" s="61"/>
      <c r="G8" s="61"/>
      <c r="H8" s="61"/>
      <c r="I8" s="61"/>
    </row>
    <row r="9" ht="29.25" hidden="1" customHeight="1" spans="1:9">
      <c r="A9" s="92" t="s">
        <v>886</v>
      </c>
      <c r="B9" s="92"/>
      <c r="C9" s="92"/>
      <c r="D9" s="90">
        <v>0</v>
      </c>
      <c r="E9" s="93"/>
      <c r="F9" s="61"/>
      <c r="G9" s="61"/>
      <c r="H9" s="61"/>
      <c r="I9" s="61"/>
    </row>
    <row r="10" ht="29.25" customHeight="1" spans="1:9">
      <c r="A10" s="48" t="s">
        <v>887</v>
      </c>
      <c r="B10" s="48"/>
      <c r="C10" s="48"/>
      <c r="D10" s="90">
        <v>0</v>
      </c>
      <c r="E10" s="93"/>
      <c r="F10" s="61"/>
      <c r="G10" s="61"/>
      <c r="H10" s="61"/>
      <c r="I10" s="61"/>
    </row>
    <row r="11" ht="29.25" customHeight="1" spans="1:9">
      <c r="A11" s="48" t="s">
        <v>888</v>
      </c>
      <c r="B11" s="48"/>
      <c r="C11" s="48"/>
      <c r="D11" s="90">
        <v>0</v>
      </c>
      <c r="E11" s="93"/>
      <c r="F11" s="61"/>
      <c r="G11" s="61"/>
      <c r="H11" s="61"/>
      <c r="I11" s="61"/>
    </row>
    <row r="12" ht="29.25" customHeight="1" spans="1:9">
      <c r="A12" s="48" t="s">
        <v>889</v>
      </c>
      <c r="B12" s="48"/>
      <c r="C12" s="48"/>
      <c r="D12" s="90">
        <v>0</v>
      </c>
      <c r="E12" s="93"/>
      <c r="F12" s="61"/>
      <c r="G12" s="61"/>
      <c r="H12" s="61"/>
      <c r="I12" s="61"/>
    </row>
    <row r="13" ht="29.25" hidden="1" customHeight="1" spans="1:9">
      <c r="A13" s="48" t="s">
        <v>890</v>
      </c>
      <c r="B13" s="48"/>
      <c r="C13" s="48"/>
      <c r="D13" s="90">
        <v>0</v>
      </c>
      <c r="E13" s="93"/>
      <c r="F13" s="61"/>
      <c r="G13" s="61"/>
      <c r="H13" s="61"/>
      <c r="I13" s="61"/>
    </row>
    <row r="14" ht="29.25" customHeight="1" spans="1:9">
      <c r="A14" s="48" t="s">
        <v>891</v>
      </c>
      <c r="B14" s="48"/>
      <c r="C14" s="48"/>
      <c r="D14" s="90">
        <v>0</v>
      </c>
      <c r="E14" s="93"/>
      <c r="F14" s="40"/>
      <c r="G14" s="40"/>
      <c r="H14" s="40"/>
      <c r="I14" s="40"/>
    </row>
    <row r="15" ht="29.25" customHeight="1" spans="1:9">
      <c r="A15" s="90" t="s">
        <v>892</v>
      </c>
      <c r="B15" s="90">
        <v>0</v>
      </c>
      <c r="C15" s="90">
        <v>0</v>
      </c>
      <c r="D15" s="90">
        <v>0</v>
      </c>
      <c r="E15" s="91"/>
      <c r="F15" s="40"/>
      <c r="G15" s="40"/>
      <c r="H15" s="40"/>
      <c r="I15" s="40"/>
    </row>
    <row r="16" ht="29.25" customHeight="1" spans="1:9">
      <c r="A16" s="40"/>
      <c r="B16" s="40"/>
      <c r="C16" s="40"/>
      <c r="D16" s="40"/>
      <c r="E16" s="40"/>
      <c r="F16" s="40"/>
      <c r="G16" s="40"/>
      <c r="H16" s="40"/>
      <c r="I16" s="40"/>
    </row>
    <row r="241" spans="6:9">
      <c r="F241" s="40"/>
      <c r="G241" s="40"/>
      <c r="H241" s="40"/>
      <c r="I241" s="40"/>
    </row>
    <row r="242" spans="6:9">
      <c r="F242" s="40"/>
      <c r="G242" s="40"/>
      <c r="H242" s="40"/>
      <c r="I242" s="40"/>
    </row>
    <row r="243" spans="6:9">
      <c r="F243" s="40"/>
      <c r="G243" s="40"/>
      <c r="H243" s="40"/>
      <c r="I243" s="40"/>
    </row>
    <row r="244" spans="6:9">
      <c r="F244" s="40"/>
      <c r="G244" s="40"/>
      <c r="H244" s="40"/>
      <c r="I244" s="40"/>
    </row>
    <row r="245" spans="6:9">
      <c r="F245" s="40"/>
      <c r="G245" s="40"/>
      <c r="H245" s="40"/>
      <c r="I245" s="40"/>
    </row>
    <row r="246" spans="6:9">
      <c r="F246" s="40"/>
      <c r="G246" s="40"/>
      <c r="H246" s="40"/>
      <c r="I246" s="40"/>
    </row>
    <row r="247" spans="6:9">
      <c r="F247" s="40"/>
      <c r="G247" s="40"/>
      <c r="H247" s="40"/>
      <c r="I247" s="40"/>
    </row>
    <row r="248" spans="6:9">
      <c r="F248" s="40"/>
      <c r="G248" s="40"/>
      <c r="H248" s="40"/>
      <c r="I248" s="40"/>
    </row>
    <row r="249" spans="6:9">
      <c r="F249" s="62"/>
      <c r="G249" s="62"/>
      <c r="H249" s="62"/>
      <c r="I249" s="62"/>
    </row>
    <row r="250" spans="6:9">
      <c r="F250" s="62"/>
      <c r="G250" s="62"/>
      <c r="H250" s="62"/>
      <c r="I250" s="62"/>
    </row>
  </sheetData>
  <mergeCells count="1">
    <mergeCell ref="A2:E2"/>
  </mergeCells>
  <printOptions horizontalCentered="1"/>
  <pageMargins left="0.75" right="0.75" top="1" bottom="1" header="0.509027777777778" footer="0.509027777777778"/>
  <pageSetup paperSize="9" scale="95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"/>
  <sheetViews>
    <sheetView view="pageBreakPreview" zoomScaleNormal="100" topLeftCell="A2" workbookViewId="0">
      <selection activeCell="G9" sqref="G9"/>
    </sheetView>
  </sheetViews>
  <sheetFormatPr defaultColWidth="30.75" defaultRowHeight="15.6"/>
  <cols>
    <col min="1" max="1" width="39.7" style="13" customWidth="1"/>
    <col min="2" max="2" width="27.125" style="13" hidden="1" customWidth="1"/>
    <col min="3" max="3" width="25.375" style="13" hidden="1" customWidth="1"/>
    <col min="4" max="4" width="16.5" style="13" customWidth="1"/>
    <col min="5" max="5" width="14.4" style="13" customWidth="1"/>
    <col min="6" max="16384" width="30.75" style="13"/>
  </cols>
  <sheetData>
    <row r="1" ht="24" customHeight="1" spans="1:9">
      <c r="A1" s="39" t="s">
        <v>923</v>
      </c>
      <c r="B1" s="40"/>
      <c r="C1" s="40"/>
      <c r="D1" s="40"/>
      <c r="E1" s="40"/>
      <c r="F1" s="40"/>
      <c r="G1" s="40"/>
      <c r="H1" s="40"/>
      <c r="I1" s="40"/>
    </row>
    <row r="2" ht="24" spans="1:9">
      <c r="A2" s="70" t="s">
        <v>924</v>
      </c>
      <c r="B2" s="70"/>
      <c r="C2" s="70"/>
      <c r="D2" s="70"/>
      <c r="E2" s="70"/>
      <c r="F2" s="60"/>
      <c r="G2" s="60"/>
      <c r="H2" s="60"/>
      <c r="I2" s="60"/>
    </row>
    <row r="3" ht="21" customHeight="1" spans="1:9">
      <c r="A3" s="42"/>
      <c r="B3" s="43"/>
      <c r="E3" s="44" t="s">
        <v>66</v>
      </c>
      <c r="F3" s="40"/>
      <c r="G3" s="40"/>
      <c r="H3" s="40"/>
      <c r="I3" s="40"/>
    </row>
    <row r="4" ht="31.5" customHeight="1" spans="1:9">
      <c r="A4" s="71" t="s">
        <v>895</v>
      </c>
      <c r="B4" s="72" t="s">
        <v>628</v>
      </c>
      <c r="C4" s="72" t="s">
        <v>629</v>
      </c>
      <c r="D4" s="54" t="s">
        <v>72</v>
      </c>
      <c r="E4" s="47" t="s">
        <v>74</v>
      </c>
      <c r="F4" s="40"/>
      <c r="G4" s="40"/>
      <c r="H4" s="40"/>
      <c r="I4" s="40"/>
    </row>
    <row r="5" spans="1:9">
      <c r="A5" s="73" t="s">
        <v>896</v>
      </c>
      <c r="B5" s="74"/>
      <c r="C5" s="74">
        <v>269</v>
      </c>
      <c r="D5" s="74">
        <f>D6+D17+D26+D28</f>
        <v>269</v>
      </c>
      <c r="E5" s="75">
        <f>D5/79-1</f>
        <v>2.40506329113924</v>
      </c>
      <c r="F5" s="40"/>
      <c r="G5" s="40"/>
      <c r="H5" s="40"/>
      <c r="I5" s="40"/>
    </row>
    <row r="6" spans="1:9">
      <c r="A6" s="73" t="s">
        <v>897</v>
      </c>
      <c r="B6" s="76"/>
      <c r="C6" s="76"/>
      <c r="D6" s="77"/>
      <c r="E6" s="75">
        <f>E11</f>
        <v>-1</v>
      </c>
      <c r="F6" s="40"/>
      <c r="G6" s="40"/>
      <c r="H6" s="40"/>
      <c r="I6" s="40"/>
    </row>
    <row r="7" spans="1:9">
      <c r="A7" s="66" t="s">
        <v>898</v>
      </c>
      <c r="B7" s="76"/>
      <c r="C7" s="76"/>
      <c r="D7" s="77"/>
      <c r="E7" s="75"/>
      <c r="F7" s="61"/>
      <c r="G7" s="61"/>
      <c r="H7" s="61"/>
      <c r="I7" s="61"/>
    </row>
    <row r="8" spans="1:9">
      <c r="A8" s="66" t="s">
        <v>899</v>
      </c>
      <c r="B8" s="76"/>
      <c r="C8" s="76"/>
      <c r="D8" s="77"/>
      <c r="E8" s="75"/>
      <c r="F8" s="61"/>
      <c r="G8" s="61"/>
      <c r="H8" s="61"/>
      <c r="I8" s="61"/>
    </row>
    <row r="9" spans="1:9">
      <c r="A9" s="66" t="s">
        <v>900</v>
      </c>
      <c r="B9" s="78"/>
      <c r="C9" s="78"/>
      <c r="D9" s="79"/>
      <c r="E9" s="75"/>
      <c r="F9" s="61"/>
      <c r="G9" s="61"/>
      <c r="H9" s="61"/>
      <c r="I9" s="61"/>
    </row>
    <row r="10" spans="1:9">
      <c r="A10" s="66" t="s">
        <v>901</v>
      </c>
      <c r="B10" s="78"/>
      <c r="C10" s="78"/>
      <c r="D10" s="79"/>
      <c r="E10" s="75"/>
      <c r="F10" s="61"/>
      <c r="G10" s="61"/>
      <c r="H10" s="61"/>
      <c r="I10" s="61"/>
    </row>
    <row r="11" spans="1:9">
      <c r="A11" s="66" t="s">
        <v>902</v>
      </c>
      <c r="B11" s="78"/>
      <c r="C11" s="78"/>
      <c r="D11" s="80"/>
      <c r="E11" s="75">
        <v>-1</v>
      </c>
      <c r="F11" s="61"/>
      <c r="G11" s="61"/>
      <c r="H11" s="61"/>
      <c r="I11" s="61"/>
    </row>
    <row r="12" spans="1:9">
      <c r="A12" s="66" t="s">
        <v>903</v>
      </c>
      <c r="B12" s="78"/>
      <c r="C12" s="78"/>
      <c r="D12" s="80"/>
      <c r="E12" s="81"/>
      <c r="F12" s="61"/>
      <c r="G12" s="61"/>
      <c r="H12" s="61"/>
      <c r="I12" s="61"/>
    </row>
    <row r="13" spans="1:9">
      <c r="A13" s="66" t="s">
        <v>904</v>
      </c>
      <c r="B13" s="78"/>
      <c r="C13" s="78"/>
      <c r="D13" s="80"/>
      <c r="E13" s="81"/>
      <c r="F13" s="61"/>
      <c r="G13" s="61"/>
      <c r="H13" s="61"/>
      <c r="I13" s="61"/>
    </row>
    <row r="14" spans="1:9">
      <c r="A14" s="66" t="s">
        <v>905</v>
      </c>
      <c r="B14" s="78"/>
      <c r="C14" s="74">
        <v>269</v>
      </c>
      <c r="D14" s="74"/>
      <c r="E14" s="81"/>
      <c r="F14" s="40"/>
      <c r="G14" s="40"/>
      <c r="H14" s="40"/>
      <c r="I14" s="40"/>
    </row>
    <row r="15" spans="1:9">
      <c r="A15" s="82" t="s">
        <v>906</v>
      </c>
      <c r="B15" s="78"/>
      <c r="C15" s="74"/>
      <c r="D15" s="74"/>
      <c r="E15" s="81"/>
      <c r="F15" s="40"/>
      <c r="G15" s="40"/>
      <c r="H15" s="40"/>
      <c r="I15" s="40"/>
    </row>
    <row r="16" spans="1:9">
      <c r="A16" s="66" t="s">
        <v>907</v>
      </c>
      <c r="B16" s="78"/>
      <c r="C16" s="78"/>
      <c r="D16" s="80"/>
      <c r="E16" s="81"/>
      <c r="F16" s="40"/>
      <c r="G16" s="40"/>
      <c r="H16" s="40"/>
      <c r="I16" s="40"/>
    </row>
    <row r="17" spans="1:5">
      <c r="A17" s="73" t="s">
        <v>908</v>
      </c>
      <c r="B17" s="78"/>
      <c r="C17" s="78"/>
      <c r="D17" s="80"/>
      <c r="E17" s="81"/>
    </row>
    <row r="18" spans="1:5">
      <c r="A18" s="66" t="s">
        <v>909</v>
      </c>
      <c r="B18" s="78"/>
      <c r="C18" s="78"/>
      <c r="D18" s="80"/>
      <c r="E18" s="81"/>
    </row>
    <row r="19" spans="1:5">
      <c r="A19" s="83" t="s">
        <v>910</v>
      </c>
      <c r="B19" s="78"/>
      <c r="C19" s="78"/>
      <c r="D19" s="84"/>
      <c r="E19" s="85"/>
    </row>
    <row r="20" ht="20" customHeight="1" spans="1:5">
      <c r="A20" s="66" t="s">
        <v>911</v>
      </c>
      <c r="B20" s="78"/>
      <c r="C20" s="78"/>
      <c r="D20" s="84"/>
      <c r="E20" s="85"/>
    </row>
    <row r="21" spans="1:5">
      <c r="A21" s="66" t="s">
        <v>912</v>
      </c>
      <c r="B21" s="78"/>
      <c r="C21" s="74">
        <v>269</v>
      </c>
      <c r="D21" s="74"/>
      <c r="E21" s="86"/>
    </row>
    <row r="22" spans="1:5">
      <c r="A22" s="66" t="s">
        <v>913</v>
      </c>
      <c r="B22" s="40"/>
      <c r="C22" s="40"/>
      <c r="D22" s="74"/>
      <c r="E22" s="86"/>
    </row>
    <row r="23" spans="1:5">
      <c r="A23" s="66" t="s">
        <v>914</v>
      </c>
      <c r="B23" s="40"/>
      <c r="C23" s="40"/>
      <c r="D23" s="74"/>
      <c r="E23" s="86"/>
    </row>
    <row r="24" spans="1:5">
      <c r="A24" s="66" t="s">
        <v>915</v>
      </c>
      <c r="B24" s="40"/>
      <c r="C24" s="40"/>
      <c r="D24" s="74"/>
      <c r="E24" s="86"/>
    </row>
    <row r="25" spans="1:5">
      <c r="A25" s="66" t="s">
        <v>916</v>
      </c>
      <c r="B25" s="40"/>
      <c r="C25" s="40"/>
      <c r="D25" s="74"/>
      <c r="E25" s="86"/>
    </row>
    <row r="26" spans="1:5">
      <c r="A26" s="73" t="s">
        <v>917</v>
      </c>
      <c r="B26" s="40"/>
      <c r="C26" s="40"/>
      <c r="D26" s="74">
        <f>D27</f>
        <v>269</v>
      </c>
      <c r="E26" s="86"/>
    </row>
    <row r="27" spans="1:5">
      <c r="A27" s="66" t="s">
        <v>918</v>
      </c>
      <c r="B27" s="40"/>
      <c r="C27" s="40"/>
      <c r="D27" s="74">
        <v>269</v>
      </c>
      <c r="E27" s="86"/>
    </row>
    <row r="28" spans="1:5">
      <c r="A28" s="73" t="s">
        <v>919</v>
      </c>
      <c r="B28" s="40"/>
      <c r="C28" s="40"/>
      <c r="D28" s="74"/>
      <c r="E28" s="86"/>
    </row>
    <row r="29" spans="1:5">
      <c r="A29" s="66" t="s">
        <v>920</v>
      </c>
      <c r="B29" s="40"/>
      <c r="C29" s="40"/>
      <c r="D29" s="74"/>
      <c r="E29" s="86"/>
    </row>
    <row r="30" spans="1:5">
      <c r="A30" s="87" t="s">
        <v>523</v>
      </c>
      <c r="B30" s="88"/>
      <c r="C30" s="88"/>
      <c r="D30" s="89">
        <f>D5</f>
        <v>269</v>
      </c>
      <c r="E30" s="86">
        <f>D30/79-1</f>
        <v>2.40506329113924</v>
      </c>
    </row>
    <row r="31" spans="1:3">
      <c r="A31" s="40"/>
      <c r="B31" s="40"/>
      <c r="C31" s="40"/>
    </row>
    <row r="32" spans="1:3">
      <c r="A32" s="40"/>
      <c r="B32" s="40"/>
      <c r="C32" s="40"/>
    </row>
    <row r="241" spans="6:9">
      <c r="F241" s="40"/>
      <c r="G241" s="40"/>
      <c r="H241" s="40"/>
      <c r="I241" s="40"/>
    </row>
    <row r="242" spans="6:9">
      <c r="F242" s="40"/>
      <c r="G242" s="40"/>
      <c r="H242" s="40"/>
      <c r="I242" s="40"/>
    </row>
    <row r="243" spans="6:9">
      <c r="F243" s="40"/>
      <c r="G243" s="40"/>
      <c r="H243" s="40"/>
      <c r="I243" s="40"/>
    </row>
    <row r="244" spans="6:9">
      <c r="F244" s="40"/>
      <c r="G244" s="40"/>
      <c r="H244" s="40"/>
      <c r="I244" s="40"/>
    </row>
    <row r="245" spans="6:9">
      <c r="F245" s="40"/>
      <c r="G245" s="40"/>
      <c r="H245" s="40"/>
      <c r="I245" s="40"/>
    </row>
    <row r="246" spans="6:9">
      <c r="F246" s="40"/>
      <c r="G246" s="40"/>
      <c r="H246" s="40"/>
      <c r="I246" s="40"/>
    </row>
    <row r="247" spans="6:9">
      <c r="F247" s="40"/>
      <c r="G247" s="40"/>
      <c r="H247" s="40"/>
      <c r="I247" s="40"/>
    </row>
    <row r="248" spans="6:9">
      <c r="F248" s="40"/>
      <c r="G248" s="40"/>
      <c r="H248" s="40"/>
      <c r="I248" s="40"/>
    </row>
    <row r="249" spans="6:9">
      <c r="F249" s="62"/>
      <c r="G249" s="62"/>
      <c r="H249" s="62"/>
      <c r="I249" s="62"/>
    </row>
    <row r="250" spans="6:9">
      <c r="F250" s="62"/>
      <c r="G250" s="62"/>
      <c r="H250" s="62"/>
      <c r="I250" s="62"/>
    </row>
  </sheetData>
  <mergeCells count="1">
    <mergeCell ref="A2:E2"/>
  </mergeCells>
  <printOptions horizontalCentered="1"/>
  <pageMargins left="0.709027777777778" right="0.709027777777778" top="0.75" bottom="0.75" header="0.309027777777778" footer="0.309027777777778"/>
  <pageSetup paperSize="9" orientation="portrait" horizontalDpi="600" vertic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view="pageBreakPreview" zoomScaleNormal="100" workbookViewId="0">
      <selection activeCell="E11" sqref="E11"/>
    </sheetView>
  </sheetViews>
  <sheetFormatPr defaultColWidth="49.625" defaultRowHeight="36" customHeight="1" outlineLevelCol="3"/>
  <cols>
    <col min="1" max="1" width="33.9" style="13" customWidth="1"/>
    <col min="2" max="2" width="14.9" style="13" customWidth="1"/>
    <col min="3" max="3" width="34.1" style="13" customWidth="1"/>
    <col min="4" max="4" width="18.7" style="13" customWidth="1"/>
    <col min="5" max="16384" width="49.625" style="13"/>
  </cols>
  <sheetData>
    <row r="1" ht="28" customHeight="1" spans="1:2">
      <c r="A1" s="39" t="s">
        <v>925</v>
      </c>
      <c r="B1" s="62"/>
    </row>
    <row r="2" customHeight="1" spans="1:4">
      <c r="A2" s="63" t="s">
        <v>926</v>
      </c>
      <c r="B2" s="63"/>
      <c r="C2" s="63"/>
      <c r="D2" s="63"/>
    </row>
    <row r="3" ht="19" customHeight="1" spans="1:4">
      <c r="A3" s="64" t="s">
        <v>66</v>
      </c>
      <c r="B3" s="64"/>
      <c r="C3" s="64"/>
      <c r="D3" s="64"/>
    </row>
    <row r="4" ht="19" customHeight="1" spans="1:4">
      <c r="A4" s="65" t="s">
        <v>611</v>
      </c>
      <c r="B4" s="65" t="s">
        <v>72</v>
      </c>
      <c r="C4" s="65" t="s">
        <v>611</v>
      </c>
      <c r="D4" s="65" t="s">
        <v>72</v>
      </c>
    </row>
    <row r="5" ht="19" customHeight="1" spans="1:4">
      <c r="A5" s="66" t="s">
        <v>927</v>
      </c>
      <c r="B5" s="67">
        <v>0</v>
      </c>
      <c r="C5" s="66" t="s">
        <v>896</v>
      </c>
      <c r="D5" s="67">
        <v>269</v>
      </c>
    </row>
    <row r="6" ht="19" customHeight="1" spans="1:4">
      <c r="A6" s="66" t="s">
        <v>928</v>
      </c>
      <c r="B6" s="67">
        <v>2497</v>
      </c>
      <c r="C6" s="66" t="s">
        <v>929</v>
      </c>
      <c r="D6" s="67">
        <v>0</v>
      </c>
    </row>
    <row r="7" ht="19" customHeight="1" spans="1:4">
      <c r="A7" s="66" t="s">
        <v>930</v>
      </c>
      <c r="B7" s="67">
        <v>0</v>
      </c>
      <c r="C7" s="66" t="s">
        <v>931</v>
      </c>
      <c r="D7" s="67">
        <v>0</v>
      </c>
    </row>
    <row r="8" ht="19" customHeight="1" spans="1:4">
      <c r="A8" s="66" t="s">
        <v>932</v>
      </c>
      <c r="B8" s="67">
        <v>7031</v>
      </c>
      <c r="C8" s="66" t="s">
        <v>933</v>
      </c>
      <c r="D8" s="67">
        <v>7031</v>
      </c>
    </row>
    <row r="9" ht="19" customHeight="1" spans="1:4">
      <c r="A9" s="66" t="s">
        <v>934</v>
      </c>
      <c r="B9" s="67">
        <v>0</v>
      </c>
      <c r="C9" s="66" t="s">
        <v>935</v>
      </c>
      <c r="D9" s="67">
        <v>0</v>
      </c>
    </row>
    <row r="10" ht="19" customHeight="1" spans="1:4">
      <c r="A10" s="66" t="s">
        <v>936</v>
      </c>
      <c r="B10" s="67">
        <v>0</v>
      </c>
      <c r="C10" s="66" t="s">
        <v>937</v>
      </c>
      <c r="D10" s="67">
        <v>0</v>
      </c>
    </row>
    <row r="11" ht="19" customHeight="1" spans="1:4">
      <c r="A11" s="66"/>
      <c r="B11" s="68"/>
      <c r="C11" s="66" t="s">
        <v>938</v>
      </c>
      <c r="D11" s="67">
        <f>B12-SUM(D5:D10)</f>
        <v>2228</v>
      </c>
    </row>
    <row r="12" ht="19" customHeight="1" spans="1:4">
      <c r="A12" s="65" t="s">
        <v>939</v>
      </c>
      <c r="B12" s="67">
        <f>SUM(B5:B10)</f>
        <v>9528</v>
      </c>
      <c r="C12" s="65" t="s">
        <v>940</v>
      </c>
      <c r="D12" s="67">
        <f>SUM(D5:D11)</f>
        <v>9528</v>
      </c>
    </row>
    <row r="13" ht="24" customHeight="1" spans="1:4">
      <c r="A13" s="69"/>
      <c r="B13" s="69"/>
      <c r="C13" s="69"/>
      <c r="D13" s="69"/>
    </row>
    <row r="14" ht="24" customHeight="1" spans="1:4">
      <c r="A14" s="69"/>
      <c r="B14" s="69"/>
      <c r="C14" s="69"/>
      <c r="D14" s="69"/>
    </row>
  </sheetData>
  <mergeCells count="3">
    <mergeCell ref="A2:D2"/>
    <mergeCell ref="A3:D3"/>
    <mergeCell ref="A13:D14"/>
  </mergeCells>
  <printOptions horizontalCentered="1"/>
  <pageMargins left="0.709027777777778" right="0.709027777777778" top="0.75" bottom="0.75" header="0.309027777777778" footer="0.309027777777778"/>
  <pageSetup paperSize="9" orientation="landscape" horizontalDpi="600" vertic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6"/>
  <sheetViews>
    <sheetView view="pageBreakPreview" zoomScaleNormal="100" workbookViewId="0">
      <selection activeCell="A15" sqref="A15"/>
    </sheetView>
  </sheetViews>
  <sheetFormatPr defaultColWidth="38.25" defaultRowHeight="41.25" customHeight="1"/>
  <cols>
    <col min="1" max="1" width="40" style="52" customWidth="1"/>
    <col min="2" max="2" width="17.5" style="52" customWidth="1"/>
    <col min="3" max="3" width="19.1" style="52" customWidth="1"/>
    <col min="4" max="4" width="13" style="52" hidden="1" customWidth="1"/>
    <col min="5" max="5" width="14" style="52" hidden="1" customWidth="1"/>
    <col min="6" max="6" width="13.625" style="52" hidden="1" customWidth="1"/>
    <col min="7" max="7" width="10.375" style="52" hidden="1" customWidth="1"/>
    <col min="8" max="8" width="13.75" style="52" hidden="1" customWidth="1"/>
    <col min="9" max="9" width="13.25" style="52" hidden="1" customWidth="1"/>
    <col min="10" max="10" width="11" style="52" hidden="1" customWidth="1"/>
    <col min="11" max="16384" width="38.25" style="52"/>
  </cols>
  <sheetData>
    <row r="1" ht="23" customHeight="1" spans="1:12">
      <c r="A1" s="39" t="s">
        <v>941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customHeight="1" spans="1:12">
      <c r="A2" s="41" t="s">
        <v>942</v>
      </c>
      <c r="B2" s="41"/>
      <c r="C2" s="41"/>
      <c r="D2" s="53"/>
      <c r="E2" s="53"/>
      <c r="F2" s="53"/>
      <c r="G2" s="53"/>
      <c r="H2" s="53"/>
      <c r="I2" s="53"/>
      <c r="J2" s="53"/>
      <c r="K2" s="60"/>
      <c r="L2" s="60"/>
    </row>
    <row r="3" ht="22" customHeight="1" spans="1:12">
      <c r="A3" s="42"/>
      <c r="B3" s="43"/>
      <c r="C3" s="44" t="s">
        <v>66</v>
      </c>
      <c r="D3" s="43"/>
      <c r="E3" s="43"/>
      <c r="F3" s="43"/>
      <c r="H3" s="40"/>
      <c r="J3" s="40"/>
      <c r="K3" s="40"/>
      <c r="L3" s="40"/>
    </row>
    <row r="4" ht="21" customHeight="1" spans="1:12">
      <c r="A4" s="45" t="s">
        <v>881</v>
      </c>
      <c r="B4" s="46" t="s">
        <v>943</v>
      </c>
      <c r="C4" s="47" t="s">
        <v>74</v>
      </c>
      <c r="D4" s="54" t="s">
        <v>944</v>
      </c>
      <c r="E4" s="54" t="s">
        <v>945</v>
      </c>
      <c r="F4" s="54"/>
      <c r="G4" s="54"/>
      <c r="H4" s="54" t="s">
        <v>946</v>
      </c>
      <c r="I4" s="54"/>
      <c r="J4" s="54"/>
      <c r="K4" s="40"/>
      <c r="L4" s="40"/>
    </row>
    <row r="5" ht="33" customHeight="1" spans="1:12">
      <c r="A5" s="48" t="s">
        <v>947</v>
      </c>
      <c r="B5" s="49">
        <v>18502</v>
      </c>
      <c r="C5" s="55">
        <v>0.0370494927414382</v>
      </c>
      <c r="D5" s="46"/>
      <c r="E5" s="56" t="s">
        <v>948</v>
      </c>
      <c r="F5" s="46" t="s">
        <v>943</v>
      </c>
      <c r="G5" s="47" t="s">
        <v>944</v>
      </c>
      <c r="H5" s="56" t="s">
        <v>948</v>
      </c>
      <c r="I5" s="46" t="s">
        <v>943</v>
      </c>
      <c r="J5" s="47" t="s">
        <v>944</v>
      </c>
      <c r="K5" s="40"/>
      <c r="L5" s="40"/>
    </row>
    <row r="6" ht="22" customHeight="1" spans="1:12">
      <c r="A6" s="48" t="s">
        <v>949</v>
      </c>
      <c r="B6" s="49">
        <v>38447</v>
      </c>
      <c r="C6" s="55">
        <v>0.0910355004398535</v>
      </c>
      <c r="D6" s="57">
        <f>C6/B6</f>
        <v>2.36781804665783e-6</v>
      </c>
      <c r="E6" s="58">
        <f>SUM(E7:E12)</f>
        <v>51186.423103</v>
      </c>
      <c r="F6" s="58">
        <f>SUM(F7:F12)</f>
        <v>55229</v>
      </c>
      <c r="G6" s="57">
        <f t="shared" ref="G6:G9" si="0">F6/E6</f>
        <v>1.07897752278696</v>
      </c>
      <c r="H6" s="58">
        <f>SUM(H7:H12)</f>
        <v>2225.4432</v>
      </c>
      <c r="I6" s="58">
        <f>SUM(I7:I12)</f>
        <v>2496</v>
      </c>
      <c r="J6" s="57">
        <f>I6/H6</f>
        <v>1.12157434528098</v>
      </c>
      <c r="K6" s="40"/>
      <c r="L6" s="40"/>
    </row>
    <row r="7" ht="22" customHeight="1" spans="1:12">
      <c r="A7" s="48" t="s">
        <v>950</v>
      </c>
      <c r="B7" s="49">
        <v>145</v>
      </c>
      <c r="C7" s="55">
        <v>-0.0202702702702703</v>
      </c>
      <c r="D7" s="57">
        <f>C7/B7</f>
        <v>-0.000139794967381174</v>
      </c>
      <c r="E7" s="59">
        <f>155044231.03/10000</f>
        <v>15504.423103</v>
      </c>
      <c r="F7" s="59">
        <v>17324</v>
      </c>
      <c r="G7" s="57">
        <f t="shared" si="0"/>
        <v>1.11735856825579</v>
      </c>
      <c r="H7" s="59">
        <f>10115300/10000</f>
        <v>1011.53</v>
      </c>
      <c r="I7" s="59">
        <v>1178</v>
      </c>
      <c r="J7" s="57">
        <f>I7/H7</f>
        <v>1.16457247931352</v>
      </c>
      <c r="K7" s="40"/>
      <c r="L7" s="40"/>
    </row>
    <row r="8" ht="22" customHeight="1" spans="1:12">
      <c r="A8" s="48" t="s">
        <v>951</v>
      </c>
      <c r="B8" s="49">
        <v>117</v>
      </c>
      <c r="C8" s="55">
        <v>18.5</v>
      </c>
      <c r="D8" s="57">
        <f>C8/B8</f>
        <v>0.158119658119658</v>
      </c>
      <c r="E8" s="59">
        <f>250000/10000</f>
        <v>25</v>
      </c>
      <c r="F8" s="59">
        <v>66</v>
      </c>
      <c r="G8" s="57">
        <f t="shared" si="0"/>
        <v>2.64</v>
      </c>
      <c r="H8" s="59">
        <f>1141000/10000</f>
        <v>114.1</v>
      </c>
      <c r="I8" s="59">
        <v>79</v>
      </c>
      <c r="J8" s="57">
        <f>I8/H8</f>
        <v>0.692375109553024</v>
      </c>
      <c r="K8" s="61"/>
      <c r="L8" s="61"/>
    </row>
    <row r="9" ht="22" customHeight="1" spans="1:12">
      <c r="A9" s="48" t="s">
        <v>952</v>
      </c>
      <c r="B9" s="49">
        <v>625</v>
      </c>
      <c r="C9" s="55">
        <v>0.414027149321267</v>
      </c>
      <c r="D9" s="57">
        <f>C9/B9</f>
        <v>0.000662443438914027</v>
      </c>
      <c r="E9" s="59">
        <f>353570000/10000</f>
        <v>35357</v>
      </c>
      <c r="F9" s="59">
        <v>37279</v>
      </c>
      <c r="G9" s="57">
        <f t="shared" si="0"/>
        <v>1.05435981559521</v>
      </c>
      <c r="H9" s="59">
        <f>10428132/10000</f>
        <v>1042.8132</v>
      </c>
      <c r="I9" s="59">
        <v>1168</v>
      </c>
      <c r="J9" s="57">
        <f>I9/H9</f>
        <v>1.12004719541333</v>
      </c>
      <c r="K9" s="61"/>
      <c r="L9" s="61"/>
    </row>
    <row r="10" ht="22" customHeight="1" spans="1:12">
      <c r="A10" s="48" t="s">
        <v>953</v>
      </c>
      <c r="B10" s="49">
        <v>6</v>
      </c>
      <c r="C10" s="55">
        <v>-0.4</v>
      </c>
      <c r="D10" s="57">
        <f>C10/B10</f>
        <v>-0.0666666666666667</v>
      </c>
      <c r="E10" s="59"/>
      <c r="F10" s="59">
        <v>3</v>
      </c>
      <c r="G10" s="57"/>
      <c r="H10" s="59">
        <f>150000/10000</f>
        <v>15</v>
      </c>
      <c r="I10" s="59">
        <v>3</v>
      </c>
      <c r="J10" s="57">
        <f>I10/H10</f>
        <v>0.2</v>
      </c>
      <c r="K10" s="61"/>
      <c r="L10" s="61"/>
    </row>
    <row r="11" ht="22" customHeight="1" spans="1:12">
      <c r="A11" s="48" t="s">
        <v>954</v>
      </c>
      <c r="B11" s="49">
        <v>0</v>
      </c>
      <c r="C11" s="55"/>
      <c r="D11" s="57"/>
      <c r="E11" s="59"/>
      <c r="F11" s="59"/>
      <c r="G11" s="57"/>
      <c r="H11" s="59"/>
      <c r="I11" s="59"/>
      <c r="J11" s="57"/>
      <c r="K11" s="61"/>
      <c r="L11" s="61"/>
    </row>
    <row r="12" ht="31" customHeight="1" spans="1:12">
      <c r="A12" s="51" t="s">
        <v>955</v>
      </c>
      <c r="B12" s="49">
        <f>SUM(B5:B10)</f>
        <v>57842</v>
      </c>
      <c r="C12" s="55">
        <v>0.0774131058376486</v>
      </c>
      <c r="D12" s="57">
        <f>C12/B12</f>
        <v>1.33835458382574e-6</v>
      </c>
      <c r="E12" s="59">
        <f>3000000/10000</f>
        <v>300</v>
      </c>
      <c r="F12" s="59">
        <v>557</v>
      </c>
      <c r="G12" s="57">
        <f>F12/E12</f>
        <v>1.85666666666667</v>
      </c>
      <c r="H12" s="59">
        <f>420000/10000</f>
        <v>42</v>
      </c>
      <c r="I12" s="59">
        <v>68</v>
      </c>
      <c r="J12" s="57">
        <f>I12/H12</f>
        <v>1.61904761904762</v>
      </c>
      <c r="K12" s="61"/>
      <c r="L12" s="61"/>
    </row>
    <row r="13" customHeight="1" spans="1:1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222" customHeight="1" spans="10:12">
      <c r="J222" s="40"/>
      <c r="K222" s="40"/>
      <c r="L222" s="40"/>
    </row>
    <row r="223" customHeight="1" spans="10:12">
      <c r="J223" s="40"/>
      <c r="K223" s="40"/>
      <c r="L223" s="40"/>
    </row>
    <row r="224" customHeight="1" spans="10:12">
      <c r="J224" s="40"/>
      <c r="K224" s="40"/>
      <c r="L224" s="40"/>
    </row>
    <row r="225" customHeight="1" spans="10:12">
      <c r="J225" s="40"/>
      <c r="K225" s="40"/>
      <c r="L225" s="40"/>
    </row>
    <row r="226" customHeight="1" spans="10:12">
      <c r="J226" s="40"/>
      <c r="K226" s="40"/>
      <c r="L226" s="40"/>
    </row>
    <row r="227" customHeight="1" spans="10:12">
      <c r="J227" s="40"/>
      <c r="K227" s="40"/>
      <c r="L227" s="40"/>
    </row>
    <row r="228" customHeight="1" spans="10:12">
      <c r="J228" s="40"/>
      <c r="K228" s="40"/>
      <c r="L228" s="40"/>
    </row>
    <row r="229" customHeight="1" spans="10:12">
      <c r="J229" s="40"/>
      <c r="K229" s="40"/>
      <c r="L229" s="40"/>
    </row>
    <row r="230" customHeight="1" spans="10:12">
      <c r="J230" s="40"/>
      <c r="K230" s="40"/>
      <c r="L230" s="40"/>
    </row>
    <row r="231" customHeight="1" spans="10:12">
      <c r="J231" s="40"/>
      <c r="K231" s="40"/>
      <c r="L231" s="40"/>
    </row>
    <row r="232" customHeight="1" spans="10:12">
      <c r="J232" s="40"/>
      <c r="K232" s="40"/>
      <c r="L232" s="40"/>
    </row>
    <row r="233" customHeight="1" spans="10:12">
      <c r="J233" s="40"/>
      <c r="K233" s="40"/>
      <c r="L233" s="40"/>
    </row>
    <row r="234" customHeight="1" spans="10:12">
      <c r="J234" s="40"/>
      <c r="K234" s="40"/>
      <c r="L234" s="40"/>
    </row>
    <row r="235" customHeight="1" spans="10:12">
      <c r="J235" s="62"/>
      <c r="K235" s="62"/>
      <c r="L235" s="62"/>
    </row>
    <row r="236" customHeight="1" spans="10:12">
      <c r="J236" s="62"/>
      <c r="K236" s="62"/>
      <c r="L236" s="62"/>
    </row>
  </sheetData>
  <mergeCells count="4">
    <mergeCell ref="A2:C2"/>
    <mergeCell ref="E4:G4"/>
    <mergeCell ref="H4:J4"/>
    <mergeCell ref="D4:D5"/>
  </mergeCells>
  <printOptions horizontalCentered="1"/>
  <pageMargins left="0.708333333333333" right="0.708333333333333" top="0.751388888888889" bottom="0.751388888888889" header="0.306944444444444" footer="0.306944444444444"/>
  <pageSetup paperSize="9" scale="130" orientation="landscape" horizontalDpi="600" vertic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view="pageBreakPreview" zoomScaleNormal="100" workbookViewId="0">
      <selection activeCell="A9" sqref="A9"/>
    </sheetView>
  </sheetViews>
  <sheetFormatPr defaultColWidth="8.8" defaultRowHeight="15.6" outlineLevelCol="2"/>
  <cols>
    <col min="1" max="1" width="35.4" customWidth="1"/>
    <col min="2" max="2" width="17.6" customWidth="1"/>
    <col min="3" max="3" width="16.6" customWidth="1"/>
  </cols>
  <sheetData>
    <row r="1" ht="21" customHeight="1" spans="1:3">
      <c r="A1" s="39" t="s">
        <v>956</v>
      </c>
      <c r="B1" s="40"/>
      <c r="C1" s="40"/>
    </row>
    <row r="2" ht="34" customHeight="1" spans="1:3">
      <c r="A2" s="41" t="s">
        <v>957</v>
      </c>
      <c r="B2" s="41"/>
      <c r="C2" s="41"/>
    </row>
    <row r="3" ht="21" customHeight="1" spans="1:3">
      <c r="A3" s="42"/>
      <c r="B3" s="43"/>
      <c r="C3" s="44" t="s">
        <v>66</v>
      </c>
    </row>
    <row r="4" ht="28" customHeight="1" spans="1:3">
      <c r="A4" s="45" t="s">
        <v>881</v>
      </c>
      <c r="B4" s="46" t="s">
        <v>943</v>
      </c>
      <c r="C4" s="47" t="s">
        <v>74</v>
      </c>
    </row>
    <row r="5" ht="24" customHeight="1" spans="1:3">
      <c r="A5" s="48" t="s">
        <v>958</v>
      </c>
      <c r="B5" s="49">
        <v>55683</v>
      </c>
      <c r="C5" s="50">
        <v>0.0694489791998771</v>
      </c>
    </row>
    <row r="6" ht="24" customHeight="1" spans="1:3">
      <c r="A6" s="48" t="s">
        <v>959</v>
      </c>
      <c r="B6" s="49">
        <v>175</v>
      </c>
      <c r="C6" s="50">
        <v>1.734375</v>
      </c>
    </row>
    <row r="7" ht="24" customHeight="1" spans="1:3">
      <c r="A7" s="48" t="s">
        <v>960</v>
      </c>
      <c r="B7" s="49">
        <v>46</v>
      </c>
      <c r="C7" s="50">
        <v>-0.6</v>
      </c>
    </row>
    <row r="8" ht="24" customHeight="1" spans="1:3">
      <c r="A8" s="48" t="s">
        <v>961</v>
      </c>
      <c r="B8" s="49"/>
      <c r="C8" s="50"/>
    </row>
    <row r="9" ht="34" customHeight="1" spans="1:3">
      <c r="A9" s="51" t="s">
        <v>962</v>
      </c>
      <c r="B9" s="46">
        <f>SUM(B5:B7)</f>
        <v>55904</v>
      </c>
      <c r="C9" s="50">
        <v>0.0700149293725836</v>
      </c>
    </row>
  </sheetData>
  <mergeCells count="1">
    <mergeCell ref="A2:C2"/>
  </mergeCells>
  <printOptions horizontalCentered="1"/>
  <pageMargins left="0.751388888888889" right="0.751388888888889" top="1" bottom="1" header="0.5" footer="0.5"/>
  <pageSetup paperSize="9" scale="13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view="pageBreakPreview" zoomScaleNormal="100" workbookViewId="0">
      <selection activeCell="E15" sqref="E15"/>
    </sheetView>
  </sheetViews>
  <sheetFormatPr defaultColWidth="9" defaultRowHeight="15.6"/>
  <cols>
    <col min="1" max="1" width="17.75" style="13" customWidth="1"/>
    <col min="2" max="2" width="16.75" style="13" customWidth="1"/>
    <col min="3" max="3" width="9.75" style="13" customWidth="1"/>
    <col min="4" max="4" width="14.625" style="13" customWidth="1"/>
    <col min="5" max="6" width="16.75" style="13" customWidth="1"/>
    <col min="7" max="7" width="21.125" style="13" customWidth="1"/>
    <col min="8" max="16384" width="9" style="13"/>
  </cols>
  <sheetData>
    <row r="1" ht="21" customHeight="1" spans="1:1">
      <c r="A1" s="14" t="s">
        <v>963</v>
      </c>
    </row>
    <row r="2" ht="17" customHeight="1" spans="1:7">
      <c r="A2" s="15" t="s">
        <v>964</v>
      </c>
      <c r="B2" s="16"/>
      <c r="C2" s="16"/>
      <c r="D2" s="16"/>
      <c r="E2" s="16"/>
      <c r="F2" s="16"/>
      <c r="G2" s="16"/>
    </row>
    <row r="3" spans="1:7">
      <c r="A3" s="15"/>
      <c r="B3" s="15"/>
      <c r="C3" s="15"/>
      <c r="D3" s="15"/>
      <c r="E3" s="15"/>
      <c r="F3" s="15"/>
      <c r="G3" s="15"/>
    </row>
    <row r="4" ht="4" customHeight="1" spans="1:7">
      <c r="A4" s="15"/>
      <c r="B4" s="15"/>
      <c r="C4" s="15"/>
      <c r="D4" s="15"/>
      <c r="E4" s="15"/>
      <c r="F4" s="15"/>
      <c r="G4" s="15"/>
    </row>
    <row r="5" ht="22" customHeight="1" spans="1:7">
      <c r="A5" s="17"/>
      <c r="B5" s="17"/>
      <c r="C5" s="17"/>
      <c r="D5" s="17"/>
      <c r="E5" s="17"/>
      <c r="F5" s="17"/>
      <c r="G5" s="18" t="s">
        <v>66</v>
      </c>
    </row>
    <row r="6" ht="30" customHeight="1" spans="1:7">
      <c r="A6" s="19" t="s">
        <v>965</v>
      </c>
      <c r="B6" s="20" t="s">
        <v>523</v>
      </c>
      <c r="C6" s="21" t="s">
        <v>966</v>
      </c>
      <c r="D6" s="21" t="s">
        <v>967</v>
      </c>
      <c r="E6" s="21" t="s">
        <v>968</v>
      </c>
      <c r="F6" s="21"/>
      <c r="G6" s="22"/>
    </row>
    <row r="7" ht="27" customHeight="1" spans="1:7">
      <c r="A7" s="23"/>
      <c r="B7" s="24"/>
      <c r="C7" s="25"/>
      <c r="D7" s="25"/>
      <c r="E7" s="26" t="s">
        <v>613</v>
      </c>
      <c r="F7" s="26" t="s">
        <v>969</v>
      </c>
      <c r="G7" s="27" t="s">
        <v>970</v>
      </c>
    </row>
    <row r="8" ht="30" customHeight="1" spans="1:7">
      <c r="A8" s="28" t="s">
        <v>971</v>
      </c>
      <c r="B8" s="29">
        <f>C8+D8+E8</f>
        <v>1200</v>
      </c>
      <c r="C8" s="30">
        <v>10</v>
      </c>
      <c r="D8" s="30">
        <v>10</v>
      </c>
      <c r="E8" s="30">
        <f>F8+G8</f>
        <v>1180</v>
      </c>
      <c r="F8" s="30">
        <v>1098</v>
      </c>
      <c r="G8" s="31">
        <v>82</v>
      </c>
    </row>
    <row r="9" ht="30" customHeight="1" spans="1:7">
      <c r="A9" s="32" t="s">
        <v>972</v>
      </c>
      <c r="B9" s="29">
        <f>C9+D9+E9</f>
        <v>697.4</v>
      </c>
      <c r="C9" s="33">
        <v>0</v>
      </c>
      <c r="D9" s="33">
        <v>1.4</v>
      </c>
      <c r="E9" s="30">
        <f>F9+G9</f>
        <v>696</v>
      </c>
      <c r="F9" s="33">
        <v>623</v>
      </c>
      <c r="G9" s="34">
        <v>73</v>
      </c>
    </row>
    <row r="10" ht="30" customHeight="1" spans="1:7">
      <c r="A10" s="35" t="s">
        <v>973</v>
      </c>
      <c r="B10" s="36">
        <f>B9/B8</f>
        <v>0.581166666666667</v>
      </c>
      <c r="C10" s="36">
        <f>C9/C8</f>
        <v>0</v>
      </c>
      <c r="D10" s="36">
        <f>D9/D8</f>
        <v>0.14</v>
      </c>
      <c r="E10" s="36">
        <f t="shared" ref="B10:G10" si="0">E9/E8</f>
        <v>0.589830508474576</v>
      </c>
      <c r="F10" s="36">
        <f t="shared" si="0"/>
        <v>0.567395264116576</v>
      </c>
      <c r="G10" s="37">
        <f t="shared" si="0"/>
        <v>0.890243902439024</v>
      </c>
    </row>
    <row r="11" ht="25" customHeight="1" spans="1:9">
      <c r="A11" s="38" t="s">
        <v>974</v>
      </c>
      <c r="B11" s="38"/>
      <c r="C11" s="38"/>
      <c r="D11" s="38"/>
      <c r="E11" s="38"/>
      <c r="F11" s="38"/>
      <c r="G11" s="38"/>
      <c r="H11" s="38"/>
      <c r="I11" s="38"/>
    </row>
    <row r="12" ht="25" customHeight="1" spans="1:3">
      <c r="A12" s="38" t="s">
        <v>975</v>
      </c>
      <c r="B12" s="38"/>
      <c r="C12" s="38"/>
    </row>
    <row r="13" ht="25" customHeight="1" spans="1:3">
      <c r="A13" s="38"/>
      <c r="B13" s="38"/>
      <c r="C13" s="38"/>
    </row>
    <row r="14" ht="25" customHeight="1" spans="1:1">
      <c r="A14" s="13" t="s">
        <v>976</v>
      </c>
    </row>
  </sheetData>
  <mergeCells count="6">
    <mergeCell ref="E6:G6"/>
    <mergeCell ref="A6:A7"/>
    <mergeCell ref="B6:B7"/>
    <mergeCell ref="C6:C7"/>
    <mergeCell ref="D6:D7"/>
    <mergeCell ref="A2:G4"/>
  </mergeCells>
  <printOptions horizontalCentered="1"/>
  <pageMargins left="0.751388888888889" right="0.751388888888889" top="1" bottom="1" header="0.507638888888889" footer="0.507638888888889"/>
  <pageSetup paperSize="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J6" sqref="J6"/>
    </sheetView>
  </sheetViews>
  <sheetFormatPr defaultColWidth="8.1" defaultRowHeight="14.4" outlineLevelCol="4"/>
  <cols>
    <col min="1" max="1" width="6" style="1" customWidth="1"/>
    <col min="2" max="2" width="12.9" style="1" customWidth="1"/>
    <col min="3" max="3" width="35" style="1" customWidth="1"/>
    <col min="4" max="4" width="23.1" style="1" customWidth="1"/>
    <col min="5" max="5" width="10.7" style="1" customWidth="1"/>
    <col min="6" max="16384" width="8.1" style="1"/>
  </cols>
  <sheetData>
    <row r="1" ht="30" customHeight="1" spans="1:2">
      <c r="A1" s="2" t="s">
        <v>977</v>
      </c>
      <c r="B1" s="3"/>
    </row>
    <row r="2" ht="28.2" spans="1:5">
      <c r="A2" s="4" t="s">
        <v>978</v>
      </c>
      <c r="B2" s="4"/>
      <c r="C2" s="4"/>
      <c r="D2" s="4"/>
      <c r="E2" s="4"/>
    </row>
    <row r="3" ht="9" customHeight="1" spans="1:5">
      <c r="A3" s="5"/>
      <c r="B3" s="5"/>
      <c r="C3" s="5"/>
      <c r="D3" s="6"/>
      <c r="E3" s="6"/>
    </row>
    <row r="4" ht="34" customHeight="1" spans="1:5">
      <c r="A4" s="7" t="s">
        <v>3</v>
      </c>
      <c r="B4" s="7" t="s">
        <v>979</v>
      </c>
      <c r="C4" s="7" t="s">
        <v>980</v>
      </c>
      <c r="D4" s="7" t="s">
        <v>981</v>
      </c>
      <c r="E4" s="7" t="s">
        <v>982</v>
      </c>
    </row>
    <row r="5" ht="42" customHeight="1" spans="1:5">
      <c r="A5" s="8">
        <v>1</v>
      </c>
      <c r="B5" s="9" t="s">
        <v>983</v>
      </c>
      <c r="C5" s="8" t="s">
        <v>984</v>
      </c>
      <c r="D5" s="8" t="s">
        <v>985</v>
      </c>
      <c r="E5" s="8" t="s">
        <v>986</v>
      </c>
    </row>
    <row r="6" ht="43" customHeight="1" spans="1:5">
      <c r="A6" s="8">
        <v>2</v>
      </c>
      <c r="B6" s="9"/>
      <c r="C6" s="8" t="s">
        <v>987</v>
      </c>
      <c r="D6" s="8" t="s">
        <v>988</v>
      </c>
      <c r="E6" s="8" t="s">
        <v>986</v>
      </c>
    </row>
    <row r="7" ht="42" customHeight="1" spans="1:5">
      <c r="A7" s="8">
        <v>3</v>
      </c>
      <c r="B7" s="9"/>
      <c r="C7" s="8" t="s">
        <v>989</v>
      </c>
      <c r="D7" s="8" t="s">
        <v>990</v>
      </c>
      <c r="E7" s="8" t="s">
        <v>986</v>
      </c>
    </row>
    <row r="8" ht="42" customHeight="1" spans="1:5">
      <c r="A8" s="8">
        <v>4</v>
      </c>
      <c r="B8" s="9"/>
      <c r="C8" s="8" t="s">
        <v>991</v>
      </c>
      <c r="D8" s="8" t="s">
        <v>992</v>
      </c>
      <c r="E8" s="10" t="s">
        <v>993</v>
      </c>
    </row>
    <row r="9" ht="45" customHeight="1" spans="1:5">
      <c r="A9" s="8">
        <v>5</v>
      </c>
      <c r="B9" s="9"/>
      <c r="C9" s="10" t="s">
        <v>994</v>
      </c>
      <c r="D9" s="10" t="s">
        <v>995</v>
      </c>
      <c r="E9" s="10" t="s">
        <v>993</v>
      </c>
    </row>
    <row r="10" ht="54" customHeight="1" spans="1:5">
      <c r="A10" s="8">
        <v>6</v>
      </c>
      <c r="B10" s="9"/>
      <c r="C10" s="11" t="s">
        <v>996</v>
      </c>
      <c r="D10" s="11" t="s">
        <v>995</v>
      </c>
      <c r="E10" s="12" t="s">
        <v>997</v>
      </c>
    </row>
  </sheetData>
  <mergeCells count="4">
    <mergeCell ref="A1:B1"/>
    <mergeCell ref="A2:E2"/>
    <mergeCell ref="D3:E3"/>
    <mergeCell ref="B5:B10"/>
  </mergeCells>
  <pageMargins left="0.472222222222222" right="0.43263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41"/>
  <sheetViews>
    <sheetView view="pageBreakPreview" zoomScaleNormal="90" workbookViewId="0">
      <selection activeCell="F26" sqref="F26"/>
    </sheetView>
  </sheetViews>
  <sheetFormatPr defaultColWidth="9" defaultRowHeight="18" customHeight="1"/>
  <cols>
    <col min="1" max="1" width="40.5" style="213" customWidth="1"/>
    <col min="2" max="2" width="18.875" style="282" customWidth="1"/>
    <col min="3" max="3" width="19.375" style="213" customWidth="1"/>
    <col min="4" max="4" width="16.75" style="215" customWidth="1"/>
    <col min="5" max="6" width="16.75" style="213" customWidth="1"/>
    <col min="7" max="8" width="9" style="213"/>
    <col min="9" max="9" width="0.25" style="213" customWidth="1"/>
    <col min="10" max="10" width="9" style="213" hidden="1" customWidth="1"/>
    <col min="11" max="249" width="9" style="213"/>
    <col min="250" max="16384" width="9" style="195"/>
  </cols>
  <sheetData>
    <row r="1" ht="24.95" customHeight="1" spans="1:1">
      <c r="A1" s="283" t="s">
        <v>64</v>
      </c>
    </row>
    <row r="2" ht="29.1" customHeight="1" spans="1:7">
      <c r="A2" s="220" t="s">
        <v>65</v>
      </c>
      <c r="B2" s="220"/>
      <c r="C2" s="221"/>
      <c r="D2" s="221"/>
      <c r="E2" s="221"/>
      <c r="F2" s="221"/>
      <c r="G2" s="223"/>
    </row>
    <row r="3" customHeight="1" spans="1:7">
      <c r="A3" s="284"/>
      <c r="B3" s="285"/>
      <c r="C3" s="286"/>
      <c r="D3" s="287"/>
      <c r="E3" s="223"/>
      <c r="F3" s="288" t="s">
        <v>66</v>
      </c>
      <c r="G3" s="223"/>
    </row>
    <row r="4" s="214" customFormat="1" ht="30" customHeight="1" spans="1:7">
      <c r="A4" s="289" t="s">
        <v>67</v>
      </c>
      <c r="B4" s="290" t="s">
        <v>68</v>
      </c>
      <c r="C4" s="290"/>
      <c r="D4" s="291" t="s">
        <v>69</v>
      </c>
      <c r="E4" s="290" t="s">
        <v>70</v>
      </c>
      <c r="F4" s="290"/>
      <c r="G4" s="227"/>
    </row>
    <row r="5" s="214" customFormat="1" ht="42.75" customHeight="1" spans="1:7">
      <c r="A5" s="292"/>
      <c r="B5" s="293" t="s">
        <v>71</v>
      </c>
      <c r="C5" s="226" t="s">
        <v>72</v>
      </c>
      <c r="D5" s="294"/>
      <c r="E5" s="295" t="s">
        <v>73</v>
      </c>
      <c r="F5" s="296" t="s">
        <v>74</v>
      </c>
      <c r="G5" s="227"/>
    </row>
    <row r="6" s="214" customFormat="1" ht="20.1" customHeight="1" spans="1:7">
      <c r="A6" s="297" t="s">
        <v>75</v>
      </c>
      <c r="B6" s="298">
        <v>190000</v>
      </c>
      <c r="C6" s="298">
        <f>SUM(C7:C19)</f>
        <v>196007</v>
      </c>
      <c r="D6" s="298">
        <f>SUM(D7:D19)</f>
        <v>149750</v>
      </c>
      <c r="E6" s="299">
        <f>C6/B6</f>
        <v>1.03161578947368</v>
      </c>
      <c r="F6" s="300">
        <f>C6/D6-1</f>
        <v>0.308894824707846</v>
      </c>
      <c r="G6" s="227"/>
    </row>
    <row r="7" ht="20.1" customHeight="1" spans="1:6">
      <c r="A7" s="301" t="s">
        <v>76</v>
      </c>
      <c r="B7" s="302"/>
      <c r="C7" s="303">
        <v>67644</v>
      </c>
      <c r="D7" s="303">
        <v>40631</v>
      </c>
      <c r="E7" s="304"/>
      <c r="F7" s="304"/>
    </row>
    <row r="8" ht="20.1" customHeight="1" spans="1:7">
      <c r="A8" s="301" t="s">
        <v>77</v>
      </c>
      <c r="B8" s="302"/>
      <c r="C8" s="305"/>
      <c r="D8" s="305"/>
      <c r="E8" s="304"/>
      <c r="F8" s="304"/>
      <c r="G8" s="227"/>
    </row>
    <row r="9" ht="20.1" customHeight="1" spans="1:7">
      <c r="A9" s="301" t="s">
        <v>78</v>
      </c>
      <c r="B9" s="302"/>
      <c r="C9" s="303">
        <v>37409</v>
      </c>
      <c r="D9" s="303">
        <v>49920</v>
      </c>
      <c r="E9" s="304"/>
      <c r="F9" s="304"/>
      <c r="G9" s="227"/>
    </row>
    <row r="10" ht="20.1" customHeight="1" spans="1:7">
      <c r="A10" s="301" t="s">
        <v>79</v>
      </c>
      <c r="B10" s="302"/>
      <c r="C10" s="303">
        <v>16550</v>
      </c>
      <c r="D10" s="303">
        <v>15497</v>
      </c>
      <c r="E10" s="304"/>
      <c r="F10" s="304"/>
      <c r="G10" s="227"/>
    </row>
    <row r="11" ht="20.1" customHeight="1" spans="1:7">
      <c r="A11" s="301" t="s">
        <v>80</v>
      </c>
      <c r="B11" s="302"/>
      <c r="C11" s="305"/>
      <c r="D11" s="305"/>
      <c r="E11" s="304"/>
      <c r="F11" s="304"/>
      <c r="G11" s="227"/>
    </row>
    <row r="12" ht="20.1" customHeight="1" spans="1:7">
      <c r="A12" s="301" t="s">
        <v>81</v>
      </c>
      <c r="B12" s="302"/>
      <c r="C12" s="303">
        <v>12042</v>
      </c>
      <c r="D12" s="303">
        <v>11838</v>
      </c>
      <c r="E12" s="304"/>
      <c r="F12" s="304"/>
      <c r="G12" s="227"/>
    </row>
    <row r="13" ht="20.1" customHeight="1" spans="1:7">
      <c r="A13" s="301" t="s">
        <v>82</v>
      </c>
      <c r="B13" s="302"/>
      <c r="C13" s="303">
        <v>15784</v>
      </c>
      <c r="D13" s="303">
        <v>14539</v>
      </c>
      <c r="E13" s="304"/>
      <c r="F13" s="304"/>
      <c r="G13" s="227"/>
    </row>
    <row r="14" ht="20.1" customHeight="1" spans="1:7">
      <c r="A14" s="301" t="s">
        <v>83</v>
      </c>
      <c r="B14" s="302"/>
      <c r="C14" s="303">
        <v>5658</v>
      </c>
      <c r="D14" s="303">
        <v>5973</v>
      </c>
      <c r="E14" s="304"/>
      <c r="F14" s="304"/>
      <c r="G14" s="227"/>
    </row>
    <row r="15" ht="20.1" customHeight="1" spans="1:7">
      <c r="A15" s="301" t="s">
        <v>84</v>
      </c>
      <c r="B15" s="302"/>
      <c r="C15" s="303">
        <v>2900</v>
      </c>
      <c r="D15" s="303">
        <v>2998</v>
      </c>
      <c r="E15" s="304"/>
      <c r="F15" s="304"/>
      <c r="G15" s="227"/>
    </row>
    <row r="16" ht="20.1" customHeight="1" spans="1:7">
      <c r="A16" s="301" t="s">
        <v>85</v>
      </c>
      <c r="B16" s="302"/>
      <c r="C16" s="303">
        <v>19220</v>
      </c>
      <c r="D16" s="303">
        <v>377</v>
      </c>
      <c r="E16" s="304"/>
      <c r="F16" s="304"/>
      <c r="G16" s="227"/>
    </row>
    <row r="17" ht="20.1" customHeight="1" spans="1:7">
      <c r="A17" s="306" t="s">
        <v>86</v>
      </c>
      <c r="B17" s="302"/>
      <c r="C17" s="305"/>
      <c r="D17" s="305"/>
      <c r="E17" s="304"/>
      <c r="F17" s="304"/>
      <c r="G17" s="227"/>
    </row>
    <row r="18" ht="20.1" customHeight="1" spans="1:7">
      <c r="A18" s="306" t="s">
        <v>87</v>
      </c>
      <c r="B18" s="302"/>
      <c r="C18" s="303">
        <v>18761</v>
      </c>
      <c r="D18" s="303">
        <v>7954</v>
      </c>
      <c r="E18" s="304"/>
      <c r="F18" s="304"/>
      <c r="G18" s="227"/>
    </row>
    <row r="19" ht="20.1" customHeight="1" spans="1:7">
      <c r="A19" s="306" t="s">
        <v>88</v>
      </c>
      <c r="B19" s="307"/>
      <c r="C19" s="303">
        <v>39</v>
      </c>
      <c r="D19" s="303">
        <v>23</v>
      </c>
      <c r="E19" s="304"/>
      <c r="F19" s="304"/>
      <c r="G19" s="227"/>
    </row>
    <row r="20" ht="20.1" customHeight="1" spans="1:7">
      <c r="A20" s="308" t="s">
        <v>89</v>
      </c>
      <c r="B20" s="309">
        <v>75700</v>
      </c>
      <c r="C20" s="309">
        <f>C21+C22+C23+C24+C25</f>
        <v>77512</v>
      </c>
      <c r="D20" s="309">
        <f>D21+D22+D23+D24</f>
        <v>15458</v>
      </c>
      <c r="E20" s="299">
        <f>C20/B20</f>
        <v>1.02393659180978</v>
      </c>
      <c r="F20" s="300">
        <f>C20/D20-1</f>
        <v>4.01436149566567</v>
      </c>
      <c r="G20" s="227"/>
    </row>
    <row r="21" ht="20.1" customHeight="1" spans="1:7">
      <c r="A21" s="310" t="s">
        <v>90</v>
      </c>
      <c r="B21" s="311"/>
      <c r="C21" s="303">
        <v>6898</v>
      </c>
      <c r="D21" s="303">
        <v>6649</v>
      </c>
      <c r="E21" s="304"/>
      <c r="F21" s="316"/>
      <c r="G21" s="227"/>
    </row>
    <row r="22" ht="20.1" customHeight="1" spans="1:7">
      <c r="A22" s="301" t="s">
        <v>91</v>
      </c>
      <c r="B22" s="312"/>
      <c r="C22" s="303">
        <v>231</v>
      </c>
      <c r="D22" s="303">
        <v>448</v>
      </c>
      <c r="E22" s="304"/>
      <c r="F22" s="316"/>
      <c r="G22" s="227"/>
    </row>
    <row r="23" ht="20.1" customHeight="1" spans="1:7">
      <c r="A23" s="301" t="s">
        <v>92</v>
      </c>
      <c r="B23" s="312"/>
      <c r="C23" s="303">
        <v>6652</v>
      </c>
      <c r="D23" s="303">
        <v>3718</v>
      </c>
      <c r="E23" s="304"/>
      <c r="F23" s="316"/>
      <c r="G23" s="227"/>
    </row>
    <row r="24" ht="20.1" customHeight="1" spans="1:7">
      <c r="A24" s="310" t="s">
        <v>93</v>
      </c>
      <c r="B24" s="312"/>
      <c r="C24" s="303">
        <v>63718</v>
      </c>
      <c r="D24" s="303">
        <v>4643</v>
      </c>
      <c r="E24" s="304"/>
      <c r="F24" s="316"/>
      <c r="G24" s="227"/>
    </row>
    <row r="25" s="238" customFormat="1" ht="20.1" customHeight="1" spans="1:249">
      <c r="A25" s="310" t="s">
        <v>94</v>
      </c>
      <c r="B25" s="313"/>
      <c r="C25" s="314">
        <v>13</v>
      </c>
      <c r="D25" s="314"/>
      <c r="E25" s="315"/>
      <c r="F25" s="316"/>
      <c r="G25" s="233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</row>
    <row r="26" ht="20.1" customHeight="1" spans="1:7">
      <c r="A26" s="226" t="s">
        <v>95</v>
      </c>
      <c r="B26" s="317">
        <f>B6+B20</f>
        <v>265700</v>
      </c>
      <c r="C26" s="228">
        <f>C6+C20</f>
        <v>273519</v>
      </c>
      <c r="D26" s="228">
        <f>D6+D20</f>
        <v>165208</v>
      </c>
      <c r="E26" s="299">
        <f>C26/B26</f>
        <v>1.02942792623259</v>
      </c>
      <c r="F26" s="300">
        <f>C26/D26-1</f>
        <v>0.655603844850128</v>
      </c>
      <c r="G26" s="227"/>
    </row>
    <row r="27" customHeight="1" spans="1:7">
      <c r="A27" s="223"/>
      <c r="B27" s="318"/>
      <c r="C27" s="223"/>
      <c r="D27" s="239"/>
      <c r="E27" s="223"/>
      <c r="F27" s="223"/>
      <c r="G27" s="223"/>
    </row>
    <row r="28" customHeight="1" spans="1:7">
      <c r="A28" s="223"/>
      <c r="B28" s="318"/>
      <c r="C28" s="223"/>
      <c r="D28" s="239"/>
      <c r="E28" s="223"/>
      <c r="F28" s="223"/>
      <c r="G28" s="223"/>
    </row>
    <row r="29" customHeight="1" spans="1:7">
      <c r="A29" s="223"/>
      <c r="B29" s="318"/>
      <c r="C29" s="223"/>
      <c r="D29" s="239"/>
      <c r="E29" s="223"/>
      <c r="F29" s="223"/>
      <c r="G29" s="223"/>
    </row>
    <row r="30" customHeight="1" spans="1:7">
      <c r="A30" s="223"/>
      <c r="B30" s="318"/>
      <c r="C30" s="223"/>
      <c r="D30" s="239"/>
      <c r="E30" s="223"/>
      <c r="F30" s="223"/>
      <c r="G30" s="223"/>
    </row>
    <row r="31" customHeight="1" spans="1:7">
      <c r="A31" s="223"/>
      <c r="B31" s="318"/>
      <c r="C31" s="223"/>
      <c r="D31" s="239"/>
      <c r="E31" s="223"/>
      <c r="F31" s="223"/>
      <c r="G31" s="223"/>
    </row>
    <row r="32" customHeight="1" spans="1:7">
      <c r="A32" s="223"/>
      <c r="B32" s="318"/>
      <c r="C32" s="223"/>
      <c r="D32" s="239"/>
      <c r="E32" s="223"/>
      <c r="F32" s="223"/>
      <c r="G32" s="223"/>
    </row>
    <row r="33" customHeight="1" spans="1:7">
      <c r="A33" s="223"/>
      <c r="B33" s="318"/>
      <c r="C33" s="223"/>
      <c r="D33" s="239"/>
      <c r="E33" s="223"/>
      <c r="F33" s="223"/>
      <c r="G33" s="223"/>
    </row>
    <row r="34" customHeight="1" spans="7:7">
      <c r="G34" s="223"/>
    </row>
    <row r="35" customHeight="1" spans="7:7">
      <c r="G35" s="223"/>
    </row>
    <row r="36" customHeight="1" spans="7:7">
      <c r="G36" s="223"/>
    </row>
    <row r="37" customHeight="1" spans="7:7">
      <c r="G37" s="223"/>
    </row>
    <row r="38" customHeight="1" spans="7:7">
      <c r="G38" s="223"/>
    </row>
    <row r="39" customHeight="1" spans="7:7">
      <c r="G39" s="223"/>
    </row>
    <row r="40" customHeight="1" spans="7:7">
      <c r="G40" s="223"/>
    </row>
    <row r="41" customHeight="1" spans="7:7">
      <c r="G41" s="223"/>
    </row>
  </sheetData>
  <mergeCells count="5">
    <mergeCell ref="A2:F2"/>
    <mergeCell ref="B4:C4"/>
    <mergeCell ref="E4:F4"/>
    <mergeCell ref="A4:A5"/>
    <mergeCell ref="D4:D5"/>
  </mergeCells>
  <printOptions horizontalCentered="1" verticalCentered="1"/>
  <pageMargins left="0.35" right="0.35" top="0.306944444444444" bottom="0.35" header="0.156944444444444" footer="0.279166666666667"/>
  <pageSetup paperSize="9" scale="85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view="pageBreakPreview" zoomScaleNormal="90" topLeftCell="A9" workbookViewId="0">
      <selection activeCell="F26" sqref="F26"/>
    </sheetView>
  </sheetViews>
  <sheetFormatPr defaultColWidth="9" defaultRowHeight="18" customHeight="1" outlineLevelCol="5"/>
  <cols>
    <col min="1" max="1" width="39.7166666666667" style="213" customWidth="1"/>
    <col min="2" max="2" width="10.275" style="215" customWidth="1"/>
    <col min="3" max="3" width="14.8583333333333" style="215" customWidth="1"/>
    <col min="4" max="4" width="13.75" style="215" customWidth="1"/>
    <col min="5" max="5" width="13.8833333333333" style="213" customWidth="1"/>
    <col min="6" max="6" width="15.825" style="213" customWidth="1"/>
    <col min="7" max="244" width="9" style="213"/>
    <col min="245" max="16384" width="9" style="195"/>
  </cols>
  <sheetData>
    <row r="1" ht="26.1" customHeight="1" spans="1:6">
      <c r="A1" s="99" t="s">
        <v>96</v>
      </c>
      <c r="E1" s="215"/>
      <c r="F1" s="215"/>
    </row>
    <row r="2" ht="32.25" customHeight="1" spans="1:6">
      <c r="A2" s="320" t="s">
        <v>97</v>
      </c>
      <c r="B2" s="320"/>
      <c r="C2" s="222"/>
      <c r="D2" s="222"/>
      <c r="E2" s="222"/>
      <c r="F2" s="222"/>
    </row>
    <row r="3" customHeight="1" spans="1:6">
      <c r="A3" s="287"/>
      <c r="B3" s="287"/>
      <c r="C3" s="287"/>
      <c r="D3" s="287"/>
      <c r="E3" s="239"/>
      <c r="F3" s="321" t="s">
        <v>66</v>
      </c>
    </row>
    <row r="4" s="214" customFormat="1" ht="30" customHeight="1" spans="1:6">
      <c r="A4" s="236" t="s">
        <v>67</v>
      </c>
      <c r="B4" s="322" t="s">
        <v>68</v>
      </c>
      <c r="C4" s="323"/>
      <c r="D4" s="324" t="s">
        <v>98</v>
      </c>
      <c r="E4" s="325" t="s">
        <v>70</v>
      </c>
      <c r="F4" s="325"/>
    </row>
    <row r="5" s="214" customFormat="1" ht="42.75" customHeight="1" spans="1:6">
      <c r="A5" s="325"/>
      <c r="B5" s="326" t="s">
        <v>99</v>
      </c>
      <c r="C5" s="236" t="s">
        <v>72</v>
      </c>
      <c r="D5" s="324"/>
      <c r="E5" s="326" t="s">
        <v>100</v>
      </c>
      <c r="F5" s="327" t="s">
        <v>74</v>
      </c>
    </row>
    <row r="6" s="214" customFormat="1" ht="24" customHeight="1" spans="1:6">
      <c r="A6" s="328" t="s">
        <v>101</v>
      </c>
      <c r="B6" s="329">
        <v>34347</v>
      </c>
      <c r="C6" s="329">
        <v>34347</v>
      </c>
      <c r="D6" s="329">
        <v>30111</v>
      </c>
      <c r="E6" s="316">
        <f t="shared" ref="E6:E26" si="0">C6/B6</f>
        <v>1</v>
      </c>
      <c r="F6" s="316">
        <f>C6/D6-1</f>
        <v>0.140679485902162</v>
      </c>
    </row>
    <row r="7" ht="24" customHeight="1" spans="1:6">
      <c r="A7" s="328" t="s">
        <v>102</v>
      </c>
      <c r="B7" s="329">
        <v>133</v>
      </c>
      <c r="C7" s="329">
        <v>133</v>
      </c>
      <c r="D7" s="329">
        <v>406</v>
      </c>
      <c r="E7" s="316">
        <f t="shared" si="0"/>
        <v>1</v>
      </c>
      <c r="F7" s="316">
        <f t="shared" ref="F7:F26" si="1">C7/D7-1</f>
        <v>-0.672413793103448</v>
      </c>
    </row>
    <row r="8" ht="24" customHeight="1" spans="1:6">
      <c r="A8" s="328" t="s">
        <v>103</v>
      </c>
      <c r="B8" s="329">
        <v>35107</v>
      </c>
      <c r="C8" s="329">
        <v>35107</v>
      </c>
      <c r="D8" s="329">
        <v>32723</v>
      </c>
      <c r="E8" s="316">
        <f t="shared" si="0"/>
        <v>1</v>
      </c>
      <c r="F8" s="316">
        <f t="shared" si="1"/>
        <v>0.0728539559331358</v>
      </c>
    </row>
    <row r="9" ht="24" customHeight="1" spans="1:6">
      <c r="A9" s="328" t="s">
        <v>104</v>
      </c>
      <c r="B9" s="329">
        <v>106659</v>
      </c>
      <c r="C9" s="329">
        <v>106659</v>
      </c>
      <c r="D9" s="329">
        <v>88650</v>
      </c>
      <c r="E9" s="316">
        <f t="shared" si="0"/>
        <v>1</v>
      </c>
      <c r="F9" s="316">
        <f t="shared" si="1"/>
        <v>0.203147208121828</v>
      </c>
    </row>
    <row r="10" ht="24" customHeight="1" spans="1:6">
      <c r="A10" s="328" t="s">
        <v>105</v>
      </c>
      <c r="B10" s="329">
        <v>1187</v>
      </c>
      <c r="C10" s="329">
        <v>1187</v>
      </c>
      <c r="D10" s="329">
        <v>973</v>
      </c>
      <c r="E10" s="316">
        <f t="shared" si="0"/>
        <v>1</v>
      </c>
      <c r="F10" s="316">
        <f t="shared" si="1"/>
        <v>0.219938335046249</v>
      </c>
    </row>
    <row r="11" ht="24" customHeight="1" spans="1:6">
      <c r="A11" s="328" t="s">
        <v>106</v>
      </c>
      <c r="B11" s="329">
        <v>2538</v>
      </c>
      <c r="C11" s="329">
        <v>2538</v>
      </c>
      <c r="D11" s="329">
        <v>2452</v>
      </c>
      <c r="E11" s="316">
        <f t="shared" si="0"/>
        <v>1</v>
      </c>
      <c r="F11" s="316">
        <f t="shared" si="1"/>
        <v>0.035073409461664</v>
      </c>
    </row>
    <row r="12" ht="24" customHeight="1" spans="1:6">
      <c r="A12" s="328" t="s">
        <v>107</v>
      </c>
      <c r="B12" s="329">
        <v>85889</v>
      </c>
      <c r="C12" s="329">
        <v>85889</v>
      </c>
      <c r="D12" s="329">
        <v>69203</v>
      </c>
      <c r="E12" s="316">
        <f t="shared" si="0"/>
        <v>1</v>
      </c>
      <c r="F12" s="316">
        <f t="shared" si="1"/>
        <v>0.241116714593298</v>
      </c>
    </row>
    <row r="13" ht="24" customHeight="1" spans="1:6">
      <c r="A13" s="328" t="s">
        <v>108</v>
      </c>
      <c r="B13" s="329">
        <v>39972</v>
      </c>
      <c r="C13" s="329">
        <v>39972</v>
      </c>
      <c r="D13" s="329">
        <v>40544</v>
      </c>
      <c r="E13" s="316">
        <f t="shared" si="0"/>
        <v>1</v>
      </c>
      <c r="F13" s="316">
        <f t="shared" si="1"/>
        <v>-0.0141081294396211</v>
      </c>
    </row>
    <row r="14" ht="24" customHeight="1" spans="1:6">
      <c r="A14" s="328" t="s">
        <v>109</v>
      </c>
      <c r="B14" s="329">
        <v>2385</v>
      </c>
      <c r="C14" s="329">
        <v>2385</v>
      </c>
      <c r="D14" s="329">
        <v>1617</v>
      </c>
      <c r="E14" s="316">
        <f t="shared" si="0"/>
        <v>1</v>
      </c>
      <c r="F14" s="316">
        <f t="shared" si="1"/>
        <v>0.474953617810761</v>
      </c>
    </row>
    <row r="15" ht="24" customHeight="1" spans="1:6">
      <c r="A15" s="328" t="s">
        <v>110</v>
      </c>
      <c r="B15" s="329">
        <v>70300</v>
      </c>
      <c r="C15" s="329">
        <v>70153</v>
      </c>
      <c r="D15" s="329">
        <v>39029</v>
      </c>
      <c r="E15" s="316">
        <f t="shared" si="0"/>
        <v>0.997908961593172</v>
      </c>
      <c r="F15" s="316">
        <f t="shared" si="1"/>
        <v>0.797458300238284</v>
      </c>
    </row>
    <row r="16" ht="24" customHeight="1" spans="1:6">
      <c r="A16" s="328" t="s">
        <v>111</v>
      </c>
      <c r="B16" s="329">
        <v>688</v>
      </c>
      <c r="C16" s="329">
        <v>688</v>
      </c>
      <c r="D16" s="329">
        <v>559</v>
      </c>
      <c r="E16" s="316">
        <f t="shared" si="0"/>
        <v>1</v>
      </c>
      <c r="F16" s="316">
        <f t="shared" si="1"/>
        <v>0.230769230769231</v>
      </c>
    </row>
    <row r="17" ht="24" customHeight="1" spans="1:6">
      <c r="A17" s="328" t="s">
        <v>112</v>
      </c>
      <c r="B17" s="329">
        <v>1179</v>
      </c>
      <c r="C17" s="329">
        <v>1179</v>
      </c>
      <c r="D17" s="329">
        <v>1195</v>
      </c>
      <c r="E17" s="316">
        <f t="shared" si="0"/>
        <v>1</v>
      </c>
      <c r="F17" s="316">
        <f t="shared" si="1"/>
        <v>-0.0133891213389121</v>
      </c>
    </row>
    <row r="18" ht="24" customHeight="1" spans="1:6">
      <c r="A18" s="328" t="s">
        <v>113</v>
      </c>
      <c r="B18" s="329">
        <v>1656</v>
      </c>
      <c r="C18" s="329">
        <v>1656</v>
      </c>
      <c r="D18" s="329">
        <v>1509</v>
      </c>
      <c r="E18" s="316">
        <f t="shared" si="0"/>
        <v>1</v>
      </c>
      <c r="F18" s="316">
        <f t="shared" si="1"/>
        <v>0.0974155069582505</v>
      </c>
    </row>
    <row r="19" ht="24" customHeight="1" spans="1:6">
      <c r="A19" s="328" t="s">
        <v>114</v>
      </c>
      <c r="B19" s="329">
        <v>2578</v>
      </c>
      <c r="C19" s="329">
        <v>2578</v>
      </c>
      <c r="D19" s="329">
        <v>1839</v>
      </c>
      <c r="E19" s="316">
        <f t="shared" si="0"/>
        <v>1</v>
      </c>
      <c r="F19" s="316">
        <f t="shared" si="1"/>
        <v>0.401848830886351</v>
      </c>
    </row>
    <row r="20" ht="24" customHeight="1" spans="1:6">
      <c r="A20" s="328" t="s">
        <v>115</v>
      </c>
      <c r="B20" s="329">
        <v>160</v>
      </c>
      <c r="C20" s="329">
        <v>160</v>
      </c>
      <c r="D20" s="330"/>
      <c r="E20" s="316"/>
      <c r="F20" s="316"/>
    </row>
    <row r="21" ht="24" customHeight="1" spans="1:6">
      <c r="A21" s="328" t="s">
        <v>116</v>
      </c>
      <c r="B21" s="329">
        <v>910</v>
      </c>
      <c r="C21" s="329">
        <v>910</v>
      </c>
      <c r="D21" s="329">
        <v>640</v>
      </c>
      <c r="E21" s="316">
        <f t="shared" si="0"/>
        <v>1</v>
      </c>
      <c r="F21" s="316">
        <f t="shared" si="1"/>
        <v>0.421875</v>
      </c>
    </row>
    <row r="22" ht="24" customHeight="1" spans="1:6">
      <c r="A22" s="328" t="s">
        <v>117</v>
      </c>
      <c r="B22" s="329">
        <v>25804</v>
      </c>
      <c r="C22" s="329">
        <v>25804</v>
      </c>
      <c r="D22" s="329">
        <v>15176</v>
      </c>
      <c r="E22" s="316">
        <f t="shared" si="0"/>
        <v>1</v>
      </c>
      <c r="F22" s="316">
        <f t="shared" si="1"/>
        <v>0.700316288877175</v>
      </c>
    </row>
    <row r="23" ht="24" customHeight="1" spans="1:6">
      <c r="A23" s="328" t="s">
        <v>118</v>
      </c>
      <c r="B23" s="329">
        <v>177</v>
      </c>
      <c r="C23" s="329">
        <v>177</v>
      </c>
      <c r="D23" s="329">
        <v>706</v>
      </c>
      <c r="E23" s="316">
        <f t="shared" si="0"/>
        <v>1</v>
      </c>
      <c r="F23" s="316">
        <f t="shared" si="1"/>
        <v>-0.74929178470255</v>
      </c>
    </row>
    <row r="24" ht="24" customHeight="1" spans="1:6">
      <c r="A24" s="328" t="s">
        <v>119</v>
      </c>
      <c r="B24" s="329">
        <v>1406</v>
      </c>
      <c r="C24" s="329">
        <v>1406</v>
      </c>
      <c r="D24" s="329">
        <v>784</v>
      </c>
      <c r="E24" s="316">
        <f t="shared" si="0"/>
        <v>1</v>
      </c>
      <c r="F24" s="316">
        <f t="shared" si="1"/>
        <v>0.793367346938775</v>
      </c>
    </row>
    <row r="25" ht="24" customHeight="1" spans="1:6">
      <c r="A25" s="328" t="s">
        <v>120</v>
      </c>
      <c r="B25" s="329">
        <v>1925</v>
      </c>
      <c r="C25" s="329">
        <v>1925</v>
      </c>
      <c r="D25" s="329">
        <v>1688</v>
      </c>
      <c r="E25" s="316">
        <f t="shared" si="0"/>
        <v>1</v>
      </c>
      <c r="F25" s="316">
        <f t="shared" si="1"/>
        <v>0.140402843601896</v>
      </c>
    </row>
    <row r="26" ht="24" customHeight="1" spans="1:6">
      <c r="A26" s="236" t="s">
        <v>95</v>
      </c>
      <c r="B26" s="331">
        <f>SUM(B6:B25)</f>
        <v>415000</v>
      </c>
      <c r="C26" s="331">
        <f>SUM(C6:C25)</f>
        <v>414853</v>
      </c>
      <c r="D26" s="331">
        <f>SUM(D6:D25)</f>
        <v>329804</v>
      </c>
      <c r="E26" s="332">
        <f t="shared" si="0"/>
        <v>0.99964578313253</v>
      </c>
      <c r="F26" s="300">
        <f t="shared" si="1"/>
        <v>0.257877405974458</v>
      </c>
    </row>
    <row r="27" s="215" customFormat="1" customHeight="1" spans="1:6">
      <c r="A27" s="239"/>
      <c r="B27" s="239"/>
      <c r="C27" s="239"/>
      <c r="D27" s="239"/>
      <c r="E27" s="239"/>
      <c r="F27" s="239"/>
    </row>
    <row r="28" customHeight="1" spans="1:6">
      <c r="A28" s="223"/>
      <c r="B28" s="239"/>
      <c r="C28" s="239"/>
      <c r="D28" s="239"/>
      <c r="E28" s="223"/>
      <c r="F28" s="223"/>
    </row>
    <row r="29" customHeight="1" spans="1:6">
      <c r="A29" s="223"/>
      <c r="B29" s="239"/>
      <c r="C29" s="239"/>
      <c r="D29" s="239"/>
      <c r="E29" s="223"/>
      <c r="F29" s="223"/>
    </row>
    <row r="30" customHeight="1" spans="1:6">
      <c r="A30" s="223"/>
      <c r="B30" s="239"/>
      <c r="C30" s="239"/>
      <c r="D30" s="239"/>
      <c r="E30" s="223"/>
      <c r="F30" s="223"/>
    </row>
    <row r="31" s="214" customFormat="1" customHeight="1" spans="1:6">
      <c r="A31" s="223"/>
      <c r="B31" s="239"/>
      <c r="C31" s="239"/>
      <c r="D31" s="239"/>
      <c r="E31" s="223"/>
      <c r="F31" s="223"/>
    </row>
    <row r="32" s="214" customFormat="1" customHeight="1" spans="1:6">
      <c r="A32" s="223"/>
      <c r="B32" s="239"/>
      <c r="C32" s="239"/>
      <c r="D32" s="239"/>
      <c r="E32" s="223"/>
      <c r="F32" s="223"/>
    </row>
    <row r="33" s="214" customFormat="1" customHeight="1" spans="1:6">
      <c r="A33" s="223"/>
      <c r="B33" s="239"/>
      <c r="C33" s="239"/>
      <c r="D33" s="239"/>
      <c r="E33" s="223"/>
      <c r="F33" s="223"/>
    </row>
    <row r="34" s="214" customFormat="1" customHeight="1" spans="1:6">
      <c r="A34" s="223"/>
      <c r="B34" s="239"/>
      <c r="C34" s="239"/>
      <c r="D34" s="239"/>
      <c r="E34" s="223"/>
      <c r="F34" s="223"/>
    </row>
    <row r="35" customHeight="1" spans="1:6">
      <c r="A35" s="223"/>
      <c r="B35" s="239"/>
      <c r="C35" s="239"/>
      <c r="D35" s="239"/>
      <c r="E35" s="223"/>
      <c r="F35" s="223"/>
    </row>
    <row r="36" customHeight="1" spans="1:6">
      <c r="A36" s="223"/>
      <c r="B36" s="239"/>
      <c r="C36" s="239"/>
      <c r="D36" s="239"/>
      <c r="E36" s="223"/>
      <c r="F36" s="223"/>
    </row>
    <row r="37" customHeight="1" spans="1:6">
      <c r="A37" s="223"/>
      <c r="B37" s="239"/>
      <c r="C37" s="239"/>
      <c r="D37" s="239"/>
      <c r="E37" s="223"/>
      <c r="F37" s="223"/>
    </row>
    <row r="38" customHeight="1" spans="1:6">
      <c r="A38" s="223"/>
      <c r="B38" s="239"/>
      <c r="C38" s="239"/>
      <c r="D38" s="239"/>
      <c r="E38" s="223"/>
      <c r="F38" s="223"/>
    </row>
    <row r="39" customHeight="1" spans="1:6">
      <c r="A39" s="223"/>
      <c r="B39" s="239"/>
      <c r="C39" s="239"/>
      <c r="D39" s="239"/>
      <c r="E39" s="223"/>
      <c r="F39" s="223"/>
    </row>
    <row r="40" customHeight="1" spans="1:6">
      <c r="A40" s="223"/>
      <c r="B40" s="239"/>
      <c r="C40" s="239"/>
      <c r="D40" s="239"/>
      <c r="E40" s="223"/>
      <c r="F40" s="223"/>
    </row>
  </sheetData>
  <mergeCells count="5">
    <mergeCell ref="A2:F2"/>
    <mergeCell ref="B4:C4"/>
    <mergeCell ref="E4:F4"/>
    <mergeCell ref="A4:A5"/>
    <mergeCell ref="D4:D5"/>
  </mergeCells>
  <printOptions horizontalCentered="1" verticalCentered="1"/>
  <pageMargins left="0.359027777777778" right="0.359027777777778" top="0.309027777777778" bottom="0.349305555555556" header="0.159027777777778" footer="0.279166666666667"/>
  <pageSetup paperSize="9" scale="8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view="pageBreakPreview" zoomScaleNormal="90" workbookViewId="0">
      <selection activeCell="F26" sqref="F26"/>
    </sheetView>
  </sheetViews>
  <sheetFormatPr defaultColWidth="9" defaultRowHeight="18" customHeight="1"/>
  <cols>
    <col min="1" max="1" width="40.5" style="213" customWidth="1"/>
    <col min="2" max="2" width="18.875" style="282" customWidth="1"/>
    <col min="3" max="3" width="19.375" style="213" customWidth="1"/>
    <col min="4" max="4" width="16.75" style="215" customWidth="1"/>
    <col min="5" max="6" width="16.75" style="213" customWidth="1"/>
    <col min="7" max="7" width="3.88333333333333" style="213" customWidth="1"/>
    <col min="8" max="8" width="11.8833333333333" style="213" hidden="1" customWidth="1"/>
    <col min="9" max="9" width="0.25" style="213" hidden="1" customWidth="1"/>
    <col min="10" max="10" width="3.43333333333333" style="213" customWidth="1"/>
    <col min="11" max="249" width="9" style="213"/>
    <col min="250" max="16384" width="9" style="195"/>
  </cols>
  <sheetData>
    <row r="1" s="213" customFormat="1" ht="24.95" customHeight="1" spans="1:256">
      <c r="A1" s="283" t="s">
        <v>121</v>
      </c>
      <c r="B1" s="282"/>
      <c r="D1" s="215"/>
      <c r="IP1" s="195"/>
      <c r="IQ1" s="195"/>
      <c r="IR1" s="195"/>
      <c r="IS1" s="195"/>
      <c r="IT1" s="195"/>
      <c r="IU1" s="195"/>
      <c r="IV1" s="195"/>
    </row>
    <row r="2" s="213" customFormat="1" ht="29.1" customHeight="1" spans="1:256">
      <c r="A2" s="220" t="s">
        <v>122</v>
      </c>
      <c r="B2" s="220"/>
      <c r="C2" s="221"/>
      <c r="D2" s="221"/>
      <c r="E2" s="221"/>
      <c r="F2" s="221"/>
      <c r="G2" s="223"/>
      <c r="IP2" s="195"/>
      <c r="IQ2" s="195"/>
      <c r="IR2" s="195"/>
      <c r="IS2" s="195"/>
      <c r="IT2" s="195"/>
      <c r="IU2" s="195"/>
      <c r="IV2" s="195"/>
    </row>
    <row r="3" s="213" customFormat="1" customHeight="1" spans="1:256">
      <c r="A3" s="284"/>
      <c r="B3" s="285"/>
      <c r="C3" s="286"/>
      <c r="D3" s="287"/>
      <c r="E3" s="223"/>
      <c r="F3" s="288" t="s">
        <v>66</v>
      </c>
      <c r="G3" s="223"/>
      <c r="IP3" s="195"/>
      <c r="IQ3" s="195"/>
      <c r="IR3" s="195"/>
      <c r="IS3" s="195"/>
      <c r="IT3" s="195"/>
      <c r="IU3" s="195"/>
      <c r="IV3" s="195"/>
    </row>
    <row r="4" s="214" customFormat="1" ht="30" customHeight="1" spans="1:7">
      <c r="A4" s="289" t="s">
        <v>67</v>
      </c>
      <c r="B4" s="290" t="s">
        <v>68</v>
      </c>
      <c r="C4" s="290"/>
      <c r="D4" s="291" t="s">
        <v>69</v>
      </c>
      <c r="E4" s="290" t="s">
        <v>70</v>
      </c>
      <c r="F4" s="290"/>
      <c r="G4" s="227"/>
    </row>
    <row r="5" s="214" customFormat="1" ht="42.75" customHeight="1" spans="1:7">
      <c r="A5" s="292"/>
      <c r="B5" s="293" t="s">
        <v>123</v>
      </c>
      <c r="C5" s="226" t="s">
        <v>72</v>
      </c>
      <c r="D5" s="294"/>
      <c r="E5" s="295" t="s">
        <v>73</v>
      </c>
      <c r="F5" s="296" t="s">
        <v>74</v>
      </c>
      <c r="G5" s="227"/>
    </row>
    <row r="6" s="214" customFormat="1" ht="20.1" customHeight="1" spans="1:7">
      <c r="A6" s="297" t="s">
        <v>75</v>
      </c>
      <c r="B6" s="298">
        <v>190000</v>
      </c>
      <c r="C6" s="298">
        <f>SUM(C7:C19)</f>
        <v>196007</v>
      </c>
      <c r="D6" s="298">
        <f>SUM(D7:D19)</f>
        <v>149750</v>
      </c>
      <c r="E6" s="299">
        <f>C6/B6</f>
        <v>1.03161578947368</v>
      </c>
      <c r="F6" s="300">
        <f>C6/D6-1</f>
        <v>0.308894824707846</v>
      </c>
      <c r="G6" s="227"/>
    </row>
    <row r="7" s="213" customFormat="1" ht="20.1" customHeight="1" spans="1:256">
      <c r="A7" s="301" t="s">
        <v>76</v>
      </c>
      <c r="B7" s="302"/>
      <c r="C7" s="303">
        <v>67644</v>
      </c>
      <c r="D7" s="303">
        <v>40631</v>
      </c>
      <c r="E7" s="304"/>
      <c r="F7" s="304"/>
      <c r="IP7" s="195"/>
      <c r="IQ7" s="195"/>
      <c r="IR7" s="195"/>
      <c r="IS7" s="195"/>
      <c r="IT7" s="195"/>
      <c r="IU7" s="195"/>
      <c r="IV7" s="195"/>
    </row>
    <row r="8" s="213" customFormat="1" ht="20.1" customHeight="1" spans="1:256">
      <c r="A8" s="301" t="s">
        <v>77</v>
      </c>
      <c r="B8" s="302"/>
      <c r="C8" s="305"/>
      <c r="D8" s="305"/>
      <c r="E8" s="304"/>
      <c r="F8" s="304"/>
      <c r="G8" s="227"/>
      <c r="IP8" s="195"/>
      <c r="IQ8" s="195"/>
      <c r="IR8" s="195"/>
      <c r="IS8" s="195"/>
      <c r="IT8" s="195"/>
      <c r="IU8" s="195"/>
      <c r="IV8" s="195"/>
    </row>
    <row r="9" s="213" customFormat="1" ht="20.1" customHeight="1" spans="1:256">
      <c r="A9" s="301" t="s">
        <v>78</v>
      </c>
      <c r="B9" s="302"/>
      <c r="C9" s="303">
        <v>37409</v>
      </c>
      <c r="D9" s="303">
        <v>49920</v>
      </c>
      <c r="E9" s="304"/>
      <c r="F9" s="304"/>
      <c r="G9" s="227"/>
      <c r="IP9" s="195"/>
      <c r="IQ9" s="195"/>
      <c r="IR9" s="195"/>
      <c r="IS9" s="195"/>
      <c r="IT9" s="195"/>
      <c r="IU9" s="195"/>
      <c r="IV9" s="195"/>
    </row>
    <row r="10" s="213" customFormat="1" ht="20.1" customHeight="1" spans="1:256">
      <c r="A10" s="301" t="s">
        <v>79</v>
      </c>
      <c r="B10" s="302"/>
      <c r="C10" s="303">
        <v>16550</v>
      </c>
      <c r="D10" s="303">
        <v>15497</v>
      </c>
      <c r="E10" s="304"/>
      <c r="F10" s="304"/>
      <c r="G10" s="227"/>
      <c r="IP10" s="195"/>
      <c r="IQ10" s="195"/>
      <c r="IR10" s="195"/>
      <c r="IS10" s="195"/>
      <c r="IT10" s="195"/>
      <c r="IU10" s="195"/>
      <c r="IV10" s="195"/>
    </row>
    <row r="11" s="213" customFormat="1" ht="20.1" customHeight="1" spans="1:256">
      <c r="A11" s="301" t="s">
        <v>80</v>
      </c>
      <c r="B11" s="302"/>
      <c r="C11" s="305"/>
      <c r="D11" s="305"/>
      <c r="E11" s="304"/>
      <c r="F11" s="304"/>
      <c r="G11" s="227"/>
      <c r="IP11" s="195"/>
      <c r="IQ11" s="195"/>
      <c r="IR11" s="195"/>
      <c r="IS11" s="195"/>
      <c r="IT11" s="195"/>
      <c r="IU11" s="195"/>
      <c r="IV11" s="195"/>
    </row>
    <row r="12" s="213" customFormat="1" ht="20.1" customHeight="1" spans="1:256">
      <c r="A12" s="301" t="s">
        <v>81</v>
      </c>
      <c r="B12" s="302"/>
      <c r="C12" s="303">
        <v>12042</v>
      </c>
      <c r="D12" s="303">
        <v>11838</v>
      </c>
      <c r="E12" s="304"/>
      <c r="F12" s="304"/>
      <c r="G12" s="227"/>
      <c r="IP12" s="195"/>
      <c r="IQ12" s="195"/>
      <c r="IR12" s="195"/>
      <c r="IS12" s="195"/>
      <c r="IT12" s="195"/>
      <c r="IU12" s="195"/>
      <c r="IV12" s="195"/>
    </row>
    <row r="13" s="213" customFormat="1" ht="20.1" customHeight="1" spans="1:256">
      <c r="A13" s="301" t="s">
        <v>82</v>
      </c>
      <c r="B13" s="302"/>
      <c r="C13" s="303">
        <v>15784</v>
      </c>
      <c r="D13" s="303">
        <v>14539</v>
      </c>
      <c r="E13" s="304"/>
      <c r="F13" s="304"/>
      <c r="G13" s="227"/>
      <c r="IP13" s="195"/>
      <c r="IQ13" s="195"/>
      <c r="IR13" s="195"/>
      <c r="IS13" s="195"/>
      <c r="IT13" s="195"/>
      <c r="IU13" s="195"/>
      <c r="IV13" s="195"/>
    </row>
    <row r="14" s="213" customFormat="1" ht="20.1" customHeight="1" spans="1:256">
      <c r="A14" s="301" t="s">
        <v>83</v>
      </c>
      <c r="B14" s="302"/>
      <c r="C14" s="303">
        <v>5658</v>
      </c>
      <c r="D14" s="303">
        <v>5973</v>
      </c>
      <c r="E14" s="304"/>
      <c r="F14" s="304"/>
      <c r="G14" s="227"/>
      <c r="IP14" s="195"/>
      <c r="IQ14" s="195"/>
      <c r="IR14" s="195"/>
      <c r="IS14" s="195"/>
      <c r="IT14" s="195"/>
      <c r="IU14" s="195"/>
      <c r="IV14" s="195"/>
    </row>
    <row r="15" s="213" customFormat="1" ht="20.1" customHeight="1" spans="1:256">
      <c r="A15" s="301" t="s">
        <v>84</v>
      </c>
      <c r="B15" s="302"/>
      <c r="C15" s="303">
        <v>2900</v>
      </c>
      <c r="D15" s="303">
        <v>2998</v>
      </c>
      <c r="E15" s="304"/>
      <c r="F15" s="304"/>
      <c r="G15" s="227"/>
      <c r="IP15" s="195"/>
      <c r="IQ15" s="195"/>
      <c r="IR15" s="195"/>
      <c r="IS15" s="195"/>
      <c r="IT15" s="195"/>
      <c r="IU15" s="195"/>
      <c r="IV15" s="195"/>
    </row>
    <row r="16" s="213" customFormat="1" ht="20.1" customHeight="1" spans="1:256">
      <c r="A16" s="301" t="s">
        <v>85</v>
      </c>
      <c r="B16" s="302"/>
      <c r="C16" s="303">
        <v>19220</v>
      </c>
      <c r="D16" s="303">
        <v>377</v>
      </c>
      <c r="E16" s="304"/>
      <c r="F16" s="304"/>
      <c r="G16" s="227"/>
      <c r="IP16" s="195"/>
      <c r="IQ16" s="195"/>
      <c r="IR16" s="195"/>
      <c r="IS16" s="195"/>
      <c r="IT16" s="195"/>
      <c r="IU16" s="195"/>
      <c r="IV16" s="195"/>
    </row>
    <row r="17" s="213" customFormat="1" ht="20.1" customHeight="1" spans="1:256">
      <c r="A17" s="306" t="s">
        <v>86</v>
      </c>
      <c r="B17" s="302"/>
      <c r="C17" s="305"/>
      <c r="D17" s="305"/>
      <c r="E17" s="304"/>
      <c r="F17" s="304"/>
      <c r="G17" s="227"/>
      <c r="IP17" s="195"/>
      <c r="IQ17" s="195"/>
      <c r="IR17" s="195"/>
      <c r="IS17" s="195"/>
      <c r="IT17" s="195"/>
      <c r="IU17" s="195"/>
      <c r="IV17" s="195"/>
    </row>
    <row r="18" s="213" customFormat="1" ht="20.1" customHeight="1" spans="1:256">
      <c r="A18" s="306" t="s">
        <v>87</v>
      </c>
      <c r="B18" s="302"/>
      <c r="C18" s="303">
        <v>18761</v>
      </c>
      <c r="D18" s="303">
        <v>7954</v>
      </c>
      <c r="E18" s="304"/>
      <c r="F18" s="304"/>
      <c r="G18" s="227"/>
      <c r="IP18" s="195"/>
      <c r="IQ18" s="195"/>
      <c r="IR18" s="195"/>
      <c r="IS18" s="195"/>
      <c r="IT18" s="195"/>
      <c r="IU18" s="195"/>
      <c r="IV18" s="195"/>
    </row>
    <row r="19" s="213" customFormat="1" ht="20.1" customHeight="1" spans="1:256">
      <c r="A19" s="306" t="s">
        <v>88</v>
      </c>
      <c r="B19" s="307"/>
      <c r="C19" s="303">
        <v>39</v>
      </c>
      <c r="D19" s="303">
        <v>23</v>
      </c>
      <c r="E19" s="304"/>
      <c r="F19" s="304"/>
      <c r="G19" s="227"/>
      <c r="IP19" s="195"/>
      <c r="IQ19" s="195"/>
      <c r="IR19" s="195"/>
      <c r="IS19" s="195"/>
      <c r="IT19" s="195"/>
      <c r="IU19" s="195"/>
      <c r="IV19" s="195"/>
    </row>
    <row r="20" s="214" customFormat="1" ht="20.1" customHeight="1" spans="1:256">
      <c r="A20" s="308" t="s">
        <v>89</v>
      </c>
      <c r="B20" s="309">
        <v>75700</v>
      </c>
      <c r="C20" s="309">
        <f>C21+C22+C23+C24+C25</f>
        <v>77512</v>
      </c>
      <c r="D20" s="309">
        <f>D21+D22+D23+D24</f>
        <v>15458</v>
      </c>
      <c r="E20" s="299">
        <f>C20/B20</f>
        <v>1.02393659180978</v>
      </c>
      <c r="F20" s="300">
        <f>C20/D20-1</f>
        <v>4.01436149566567</v>
      </c>
      <c r="G20" s="227"/>
      <c r="IP20" s="319"/>
      <c r="IQ20" s="319"/>
      <c r="IR20" s="319"/>
      <c r="IS20" s="319"/>
      <c r="IT20" s="319"/>
      <c r="IU20" s="319"/>
      <c r="IV20" s="319"/>
    </row>
    <row r="21" s="213" customFormat="1" ht="20.1" customHeight="1" spans="1:256">
      <c r="A21" s="310" t="s">
        <v>90</v>
      </c>
      <c r="B21" s="311"/>
      <c r="C21" s="303">
        <v>6898</v>
      </c>
      <c r="D21" s="303">
        <v>6649</v>
      </c>
      <c r="E21" s="304"/>
      <c r="F21" s="304"/>
      <c r="G21" s="227"/>
      <c r="IP21" s="195"/>
      <c r="IQ21" s="195"/>
      <c r="IR21" s="195"/>
      <c r="IS21" s="195"/>
      <c r="IT21" s="195"/>
      <c r="IU21" s="195"/>
      <c r="IV21" s="195"/>
    </row>
    <row r="22" s="213" customFormat="1" ht="20.1" customHeight="1" spans="1:256">
      <c r="A22" s="301" t="s">
        <v>124</v>
      </c>
      <c r="B22" s="312"/>
      <c r="C22" s="303">
        <v>231</v>
      </c>
      <c r="D22" s="303">
        <v>448</v>
      </c>
      <c r="E22" s="304"/>
      <c r="F22" s="304"/>
      <c r="G22" s="227"/>
      <c r="IP22" s="195"/>
      <c r="IQ22" s="195"/>
      <c r="IR22" s="195"/>
      <c r="IS22" s="195"/>
      <c r="IT22" s="195"/>
      <c r="IU22" s="195"/>
      <c r="IV22" s="195"/>
    </row>
    <row r="23" s="213" customFormat="1" ht="20.1" customHeight="1" spans="1:256">
      <c r="A23" s="301" t="s">
        <v>125</v>
      </c>
      <c r="B23" s="312"/>
      <c r="C23" s="303">
        <v>6652</v>
      </c>
      <c r="D23" s="303">
        <v>3718</v>
      </c>
      <c r="E23" s="304"/>
      <c r="F23" s="304"/>
      <c r="G23" s="227"/>
      <c r="IP23" s="195"/>
      <c r="IQ23" s="195"/>
      <c r="IR23" s="195"/>
      <c r="IS23" s="195"/>
      <c r="IT23" s="195"/>
      <c r="IU23" s="195"/>
      <c r="IV23" s="195"/>
    </row>
    <row r="24" s="213" customFormat="1" ht="20.1" customHeight="1" spans="1:256">
      <c r="A24" s="310" t="s">
        <v>93</v>
      </c>
      <c r="B24" s="312"/>
      <c r="C24" s="303">
        <v>63718</v>
      </c>
      <c r="D24" s="303">
        <v>4643</v>
      </c>
      <c r="E24" s="304"/>
      <c r="F24" s="304"/>
      <c r="G24" s="227"/>
      <c r="IP24" s="195"/>
      <c r="IQ24" s="195"/>
      <c r="IR24" s="195"/>
      <c r="IS24" s="195"/>
      <c r="IT24" s="195"/>
      <c r="IU24" s="195"/>
      <c r="IV24" s="195"/>
    </row>
    <row r="25" s="215" customFormat="1" ht="20.1" customHeight="1" spans="1:256">
      <c r="A25" s="310" t="s">
        <v>94</v>
      </c>
      <c r="B25" s="313"/>
      <c r="C25" s="314">
        <v>13</v>
      </c>
      <c r="D25" s="314"/>
      <c r="E25" s="315"/>
      <c r="F25" s="316"/>
      <c r="G25" s="233"/>
      <c r="IP25" s="238"/>
      <c r="IQ25" s="238"/>
      <c r="IR25" s="238"/>
      <c r="IS25" s="238"/>
      <c r="IT25" s="238"/>
      <c r="IU25" s="238"/>
      <c r="IV25" s="238"/>
    </row>
    <row r="26" s="213" customFormat="1" ht="20.1" customHeight="1" spans="1:256">
      <c r="A26" s="226" t="s">
        <v>95</v>
      </c>
      <c r="B26" s="317">
        <f>B6+B20</f>
        <v>265700</v>
      </c>
      <c r="C26" s="228">
        <f>C6+C20</f>
        <v>273519</v>
      </c>
      <c r="D26" s="228">
        <f>D6+D20</f>
        <v>165208</v>
      </c>
      <c r="E26" s="299">
        <f>C26/B26</f>
        <v>1.02942792623259</v>
      </c>
      <c r="F26" s="300">
        <f>C26/D26-1</f>
        <v>0.655603844850128</v>
      </c>
      <c r="G26" s="227"/>
      <c r="IP26" s="195"/>
      <c r="IQ26" s="195"/>
      <c r="IR26" s="195"/>
      <c r="IS26" s="195"/>
      <c r="IT26" s="195"/>
      <c r="IU26" s="195"/>
      <c r="IV26" s="195"/>
    </row>
    <row r="27" s="213" customFormat="1" customHeight="1" spans="1:256">
      <c r="A27" s="223"/>
      <c r="B27" s="318"/>
      <c r="C27" s="223"/>
      <c r="D27" s="239"/>
      <c r="E27" s="223"/>
      <c r="F27" s="223"/>
      <c r="G27" s="223"/>
      <c r="IP27" s="195"/>
      <c r="IQ27" s="195"/>
      <c r="IR27" s="195"/>
      <c r="IS27" s="195"/>
      <c r="IT27" s="195"/>
      <c r="IU27" s="195"/>
      <c r="IV27" s="195"/>
    </row>
    <row r="28" s="213" customFormat="1" customHeight="1" spans="1:256">
      <c r="A28" s="223"/>
      <c r="B28" s="318"/>
      <c r="C28" s="223"/>
      <c r="D28" s="239"/>
      <c r="E28" s="223"/>
      <c r="F28" s="223"/>
      <c r="G28" s="223"/>
      <c r="IP28" s="195"/>
      <c r="IQ28" s="195"/>
      <c r="IR28" s="195"/>
      <c r="IS28" s="195"/>
      <c r="IT28" s="195"/>
      <c r="IU28" s="195"/>
      <c r="IV28" s="195"/>
    </row>
    <row r="29" s="213" customFormat="1" customHeight="1" spans="1:256">
      <c r="A29" s="223"/>
      <c r="B29" s="318"/>
      <c r="C29" s="223"/>
      <c r="D29" s="239"/>
      <c r="E29" s="223"/>
      <c r="F29" s="223"/>
      <c r="G29" s="223"/>
      <c r="IP29" s="195"/>
      <c r="IQ29" s="195"/>
      <c r="IR29" s="195"/>
      <c r="IS29" s="195"/>
      <c r="IT29" s="195"/>
      <c r="IU29" s="195"/>
      <c r="IV29" s="195"/>
    </row>
    <row r="30" s="213" customFormat="1" customHeight="1" spans="1:256">
      <c r="A30" s="223"/>
      <c r="B30" s="318"/>
      <c r="C30" s="223"/>
      <c r="D30" s="239"/>
      <c r="E30" s="223"/>
      <c r="F30" s="223"/>
      <c r="G30" s="223"/>
      <c r="IP30" s="195"/>
      <c r="IQ30" s="195"/>
      <c r="IR30" s="195"/>
      <c r="IS30" s="195"/>
      <c r="IT30" s="195"/>
      <c r="IU30" s="195"/>
      <c r="IV30" s="195"/>
    </row>
    <row r="31" s="213" customFormat="1" customHeight="1" spans="1:256">
      <c r="A31" s="223"/>
      <c r="B31" s="318"/>
      <c r="C31" s="223"/>
      <c r="D31" s="239"/>
      <c r="E31" s="223"/>
      <c r="F31" s="223"/>
      <c r="G31" s="223"/>
      <c r="IP31" s="195"/>
      <c r="IQ31" s="195"/>
      <c r="IR31" s="195"/>
      <c r="IS31" s="195"/>
      <c r="IT31" s="195"/>
      <c r="IU31" s="195"/>
      <c r="IV31" s="195"/>
    </row>
    <row r="32" s="213" customFormat="1" customHeight="1" spans="1:256">
      <c r="A32" s="223"/>
      <c r="B32" s="318"/>
      <c r="C32" s="223"/>
      <c r="D32" s="239"/>
      <c r="E32" s="223"/>
      <c r="F32" s="223"/>
      <c r="G32" s="223"/>
      <c r="IP32" s="195"/>
      <c r="IQ32" s="195"/>
      <c r="IR32" s="195"/>
      <c r="IS32" s="195"/>
      <c r="IT32" s="195"/>
      <c r="IU32" s="195"/>
      <c r="IV32" s="195"/>
    </row>
    <row r="33" s="213" customFormat="1" customHeight="1" spans="2:256">
      <c r="B33" s="282"/>
      <c r="D33" s="215"/>
      <c r="G33" s="223"/>
      <c r="IP33" s="195"/>
      <c r="IQ33" s="195"/>
      <c r="IR33" s="195"/>
      <c r="IS33" s="195"/>
      <c r="IT33" s="195"/>
      <c r="IU33" s="195"/>
      <c r="IV33" s="195"/>
    </row>
    <row r="34" s="213" customFormat="1" customHeight="1" spans="2:256">
      <c r="B34" s="282"/>
      <c r="D34" s="215"/>
      <c r="G34" s="223"/>
      <c r="IP34" s="195"/>
      <c r="IQ34" s="195"/>
      <c r="IR34" s="195"/>
      <c r="IS34" s="195"/>
      <c r="IT34" s="195"/>
      <c r="IU34" s="195"/>
      <c r="IV34" s="195"/>
    </row>
    <row r="35" s="213" customFormat="1" customHeight="1" spans="2:256">
      <c r="B35" s="282"/>
      <c r="D35" s="215"/>
      <c r="G35" s="223"/>
      <c r="IP35" s="195"/>
      <c r="IQ35" s="195"/>
      <c r="IR35" s="195"/>
      <c r="IS35" s="195"/>
      <c r="IT35" s="195"/>
      <c r="IU35" s="195"/>
      <c r="IV35" s="195"/>
    </row>
    <row r="36" s="213" customFormat="1" customHeight="1" spans="2:256">
      <c r="B36" s="282"/>
      <c r="D36" s="215"/>
      <c r="G36" s="223"/>
      <c r="IP36" s="195"/>
      <c r="IQ36" s="195"/>
      <c r="IR36" s="195"/>
      <c r="IS36" s="195"/>
      <c r="IT36" s="195"/>
      <c r="IU36" s="195"/>
      <c r="IV36" s="195"/>
    </row>
    <row r="37" s="213" customFormat="1" customHeight="1" spans="2:256">
      <c r="B37" s="282"/>
      <c r="D37" s="215"/>
      <c r="G37" s="223"/>
      <c r="IP37" s="195"/>
      <c r="IQ37" s="195"/>
      <c r="IR37" s="195"/>
      <c r="IS37" s="195"/>
      <c r="IT37" s="195"/>
      <c r="IU37" s="195"/>
      <c r="IV37" s="195"/>
    </row>
    <row r="38" s="213" customFormat="1" customHeight="1" spans="2:256">
      <c r="B38" s="282"/>
      <c r="D38" s="215"/>
      <c r="G38" s="223"/>
      <c r="IP38" s="195"/>
      <c r="IQ38" s="195"/>
      <c r="IR38" s="195"/>
      <c r="IS38" s="195"/>
      <c r="IT38" s="195"/>
      <c r="IU38" s="195"/>
      <c r="IV38" s="195"/>
    </row>
    <row r="39" s="213" customFormat="1" customHeight="1" spans="2:256">
      <c r="B39" s="282"/>
      <c r="D39" s="215"/>
      <c r="G39" s="223"/>
      <c r="IP39" s="195"/>
      <c r="IQ39" s="195"/>
      <c r="IR39" s="195"/>
      <c r="IS39" s="195"/>
      <c r="IT39" s="195"/>
      <c r="IU39" s="195"/>
      <c r="IV39" s="195"/>
    </row>
    <row r="40" s="213" customFormat="1" customHeight="1" spans="2:256">
      <c r="B40" s="282"/>
      <c r="D40" s="215"/>
      <c r="G40" s="223"/>
      <c r="IP40" s="195"/>
      <c r="IQ40" s="195"/>
      <c r="IR40" s="195"/>
      <c r="IS40" s="195"/>
      <c r="IT40" s="195"/>
      <c r="IU40" s="195"/>
      <c r="IV40" s="195"/>
    </row>
  </sheetData>
  <mergeCells count="5">
    <mergeCell ref="A2:F2"/>
    <mergeCell ref="B4:C4"/>
    <mergeCell ref="E4:F4"/>
    <mergeCell ref="A4:A5"/>
    <mergeCell ref="D4:D5"/>
  </mergeCells>
  <printOptions horizontalCentered="1" verticalCentered="1"/>
  <pageMargins left="0.35" right="0.35" top="0.306944444444444" bottom="0.35" header="0.156944444444444" footer="0.279166666666667"/>
  <pageSetup paperSize="9" scale="85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79"/>
  <sheetViews>
    <sheetView view="pageBreakPreview" zoomScaleNormal="80" topLeftCell="A39" workbookViewId="0">
      <selection activeCell="G10" sqref="G10"/>
    </sheetView>
  </sheetViews>
  <sheetFormatPr defaultColWidth="9.125" defaultRowHeight="16.9" customHeight="1"/>
  <cols>
    <col min="1" max="1" width="17.75" style="195" customWidth="1"/>
    <col min="2" max="2" width="24.375" style="195" customWidth="1"/>
    <col min="3" max="3" width="32.5" style="118" customWidth="1"/>
    <col min="4" max="4" width="22.875" style="118" customWidth="1"/>
    <col min="5" max="255" width="9.125" style="118" customWidth="1"/>
    <col min="256" max="16384" width="9.125" style="195"/>
  </cols>
  <sheetData>
    <row r="1" s="118" customFormat="1" customHeight="1" spans="1:256">
      <c r="A1" s="247" t="s">
        <v>126</v>
      </c>
      <c r="B1" s="195"/>
      <c r="IV1" s="195"/>
    </row>
    <row r="2" s="118" customFormat="1" ht="33.95" customHeight="1" spans="1:256">
      <c r="A2" s="248" t="s">
        <v>127</v>
      </c>
      <c r="B2" s="248"/>
      <c r="C2" s="248"/>
      <c r="D2" s="248"/>
      <c r="IV2" s="195"/>
    </row>
    <row r="3" s="118" customFormat="1" ht="21" customHeight="1" spans="3:256">
      <c r="C3" s="120" t="s">
        <v>66</v>
      </c>
      <c r="D3" s="120"/>
      <c r="IV3" s="195"/>
    </row>
    <row r="4" s="118" customFormat="1" ht="30" customHeight="1" spans="1:256">
      <c r="A4" s="249" t="s">
        <v>128</v>
      </c>
      <c r="B4" s="250"/>
      <c r="C4" s="251"/>
      <c r="D4" s="252" t="s">
        <v>129</v>
      </c>
      <c r="IV4" s="195"/>
    </row>
    <row r="5" s="118" customFormat="1" ht="30" customHeight="1" spans="1:256">
      <c r="A5" s="253" t="s">
        <v>130</v>
      </c>
      <c r="B5" s="254" t="s">
        <v>131</v>
      </c>
      <c r="C5" s="255" t="s">
        <v>132</v>
      </c>
      <c r="D5" s="256"/>
      <c r="IV5" s="195"/>
    </row>
    <row r="6" s="118" customFormat="1" ht="30" customHeight="1" spans="1:256">
      <c r="A6" s="257" t="s">
        <v>133</v>
      </c>
      <c r="B6" s="258"/>
      <c r="C6" s="259"/>
      <c r="D6" s="260">
        <f>SUM(D7,D15,D22,D29,D36,D41,D48,D51,D56,D62,D66,D71,D75,D78,D81,D87,D91,D96,D100,D104,D107,D111,D122)</f>
        <v>34347</v>
      </c>
      <c r="IV6" s="238"/>
    </row>
    <row r="7" s="118" customFormat="1" ht="30" customHeight="1" spans="1:256">
      <c r="A7" s="261"/>
      <c r="B7" s="262" t="s">
        <v>134</v>
      </c>
      <c r="C7" s="263"/>
      <c r="D7" s="264">
        <f>SUM(D8:D14)</f>
        <v>1269</v>
      </c>
      <c r="IV7" s="195"/>
    </row>
    <row r="8" s="118" customFormat="1" ht="30" customHeight="1" spans="1:256">
      <c r="A8" s="261"/>
      <c r="B8" s="265"/>
      <c r="C8" s="266" t="s">
        <v>135</v>
      </c>
      <c r="D8" s="264">
        <v>1034</v>
      </c>
      <c r="IV8" s="195"/>
    </row>
    <row r="9" s="118" customFormat="1" ht="30" customHeight="1" spans="1:256">
      <c r="A9" s="261"/>
      <c r="B9" s="265"/>
      <c r="C9" s="266" t="s">
        <v>136</v>
      </c>
      <c r="D9" s="264">
        <v>59</v>
      </c>
      <c r="IV9" s="195"/>
    </row>
    <row r="10" s="118" customFormat="1" ht="30" customHeight="1" spans="1:256">
      <c r="A10" s="261"/>
      <c r="B10" s="265"/>
      <c r="C10" s="266" t="s">
        <v>137</v>
      </c>
      <c r="D10" s="264">
        <v>93</v>
      </c>
      <c r="IV10" s="195"/>
    </row>
    <row r="11" s="118" customFormat="1" ht="30" customHeight="1" spans="1:256">
      <c r="A11" s="261"/>
      <c r="B11" s="265"/>
      <c r="C11" s="266" t="s">
        <v>138</v>
      </c>
      <c r="D11" s="264">
        <v>26</v>
      </c>
      <c r="IV11" s="195"/>
    </row>
    <row r="12" s="118" customFormat="1" ht="30" customHeight="1" spans="1:256">
      <c r="A12" s="261"/>
      <c r="B12" s="265"/>
      <c r="C12" s="266" t="s">
        <v>139</v>
      </c>
      <c r="D12" s="264"/>
      <c r="IV12" s="195"/>
    </row>
    <row r="13" s="118" customFormat="1" ht="30" customHeight="1" spans="1:256">
      <c r="A13" s="261"/>
      <c r="B13" s="265"/>
      <c r="C13" s="266" t="s">
        <v>140</v>
      </c>
      <c r="D13" s="264">
        <v>12</v>
      </c>
      <c r="IV13" s="195"/>
    </row>
    <row r="14" s="118" customFormat="1" ht="30" customHeight="1" spans="1:256">
      <c r="A14" s="261"/>
      <c r="B14" s="265"/>
      <c r="C14" s="266" t="s">
        <v>141</v>
      </c>
      <c r="D14" s="264">
        <v>45</v>
      </c>
      <c r="IV14" s="195"/>
    </row>
    <row r="15" s="118" customFormat="1" ht="30" customHeight="1" spans="1:256">
      <c r="A15" s="261"/>
      <c r="B15" s="262" t="s">
        <v>142</v>
      </c>
      <c r="C15" s="263"/>
      <c r="D15" s="264">
        <f>SUM(D16:D21)</f>
        <v>1155</v>
      </c>
      <c r="IV15" s="195"/>
    </row>
    <row r="16" s="118" customFormat="1" ht="30" customHeight="1" spans="1:256">
      <c r="A16" s="261"/>
      <c r="B16" s="265"/>
      <c r="C16" s="266" t="s">
        <v>135</v>
      </c>
      <c r="D16" s="264">
        <v>1032</v>
      </c>
      <c r="IV16" s="195"/>
    </row>
    <row r="17" s="118" customFormat="1" ht="30" customHeight="1" spans="1:256">
      <c r="A17" s="261"/>
      <c r="B17" s="265"/>
      <c r="C17" s="266" t="s">
        <v>136</v>
      </c>
      <c r="D17" s="264">
        <v>40</v>
      </c>
      <c r="IV17" s="195"/>
    </row>
    <row r="18" s="118" customFormat="1" ht="30" customHeight="1" spans="1:256">
      <c r="A18" s="261"/>
      <c r="B18" s="265"/>
      <c r="C18" s="266" t="s">
        <v>143</v>
      </c>
      <c r="D18" s="264">
        <v>78</v>
      </c>
      <c r="IV18" s="195"/>
    </row>
    <row r="19" s="118" customFormat="1" ht="30" customHeight="1" spans="1:256">
      <c r="A19" s="261"/>
      <c r="B19" s="265"/>
      <c r="C19" s="266" t="s">
        <v>144</v>
      </c>
      <c r="D19" s="264"/>
      <c r="IV19" s="195"/>
    </row>
    <row r="20" s="118" customFormat="1" ht="30" customHeight="1" spans="1:256">
      <c r="A20" s="261"/>
      <c r="B20" s="265"/>
      <c r="C20" s="266" t="s">
        <v>145</v>
      </c>
      <c r="D20" s="264">
        <v>5</v>
      </c>
      <c r="IV20" s="195"/>
    </row>
    <row r="21" s="118" customFormat="1" ht="30" customHeight="1" spans="1:256">
      <c r="A21" s="261"/>
      <c r="B21" s="265"/>
      <c r="C21" s="266" t="s">
        <v>146</v>
      </c>
      <c r="D21" s="264"/>
      <c r="IV21" s="195"/>
    </row>
    <row r="22" s="118" customFormat="1" ht="30" customHeight="1" spans="1:256">
      <c r="A22" s="261"/>
      <c r="B22" s="262" t="s">
        <v>147</v>
      </c>
      <c r="C22" s="263"/>
      <c r="D22" s="264">
        <f>SUM(D23:D28)</f>
        <v>5525</v>
      </c>
      <c r="IV22" s="195"/>
    </row>
    <row r="23" s="118" customFormat="1" ht="30" customHeight="1" spans="1:256">
      <c r="A23" s="261"/>
      <c r="B23" s="265"/>
      <c r="C23" s="266" t="s">
        <v>135</v>
      </c>
      <c r="D23" s="264">
        <v>2049</v>
      </c>
      <c r="IV23" s="195"/>
    </row>
    <row r="24" s="118" customFormat="1" ht="30" customHeight="1" spans="1:256">
      <c r="A24" s="261"/>
      <c r="B24" s="265"/>
      <c r="C24" s="266" t="s">
        <v>136</v>
      </c>
      <c r="D24" s="264">
        <v>1531</v>
      </c>
      <c r="IV24" s="195"/>
    </row>
    <row r="25" s="118" customFormat="1" ht="30" customHeight="1" spans="1:256">
      <c r="A25" s="261"/>
      <c r="B25" s="265"/>
      <c r="C25" s="266" t="s">
        <v>148</v>
      </c>
      <c r="D25" s="264">
        <v>757</v>
      </c>
      <c r="IV25" s="195"/>
    </row>
    <row r="26" s="118" customFormat="1" ht="30" customHeight="1" spans="1:256">
      <c r="A26" s="261"/>
      <c r="B26" s="265"/>
      <c r="C26" s="266" t="s">
        <v>149</v>
      </c>
      <c r="D26" s="264">
        <v>165</v>
      </c>
      <c r="IV26" s="195"/>
    </row>
    <row r="27" s="118" customFormat="1" ht="30" customHeight="1" spans="1:256">
      <c r="A27" s="261"/>
      <c r="B27" s="265"/>
      <c r="C27" s="266" t="s">
        <v>141</v>
      </c>
      <c r="D27" s="264">
        <v>245</v>
      </c>
      <c r="IV27" s="195"/>
    </row>
    <row r="28" s="118" customFormat="1" ht="30" customHeight="1" spans="1:256">
      <c r="A28" s="261"/>
      <c r="B28" s="265"/>
      <c r="C28" s="266" t="s">
        <v>150</v>
      </c>
      <c r="D28" s="264">
        <v>778</v>
      </c>
      <c r="IV28" s="195"/>
    </row>
    <row r="29" s="118" customFormat="1" ht="30" customHeight="1" spans="1:256">
      <c r="A29" s="261"/>
      <c r="B29" s="262" t="s">
        <v>151</v>
      </c>
      <c r="C29" s="263"/>
      <c r="D29" s="264">
        <f>SUM(D30:D35)</f>
        <v>1147</v>
      </c>
      <c r="IV29" s="195"/>
    </row>
    <row r="30" s="118" customFormat="1" ht="30" customHeight="1" spans="1:256">
      <c r="A30" s="261"/>
      <c r="B30" s="265"/>
      <c r="C30" s="266" t="s">
        <v>135</v>
      </c>
      <c r="D30" s="264">
        <v>896</v>
      </c>
      <c r="IV30" s="195"/>
    </row>
    <row r="31" s="118" customFormat="1" ht="30" customHeight="1" spans="1:256">
      <c r="A31" s="261"/>
      <c r="B31" s="265"/>
      <c r="C31" s="266" t="s">
        <v>136</v>
      </c>
      <c r="D31" s="264">
        <v>27</v>
      </c>
      <c r="IV31" s="195"/>
    </row>
    <row r="32" s="118" customFormat="1" ht="30" customHeight="1" spans="1:256">
      <c r="A32" s="261"/>
      <c r="B32" s="265"/>
      <c r="C32" s="266" t="s">
        <v>152</v>
      </c>
      <c r="D32" s="264"/>
      <c r="IV32" s="195"/>
    </row>
    <row r="33" s="118" customFormat="1" ht="30" customHeight="1" spans="1:256">
      <c r="A33" s="261"/>
      <c r="B33" s="265"/>
      <c r="C33" s="266" t="s">
        <v>153</v>
      </c>
      <c r="D33" s="264"/>
      <c r="IV33" s="195"/>
    </row>
    <row r="34" s="118" customFormat="1" ht="30" customHeight="1" spans="1:256">
      <c r="A34" s="261"/>
      <c r="B34" s="265"/>
      <c r="C34" s="266" t="s">
        <v>154</v>
      </c>
      <c r="D34" s="264">
        <v>2</v>
      </c>
      <c r="IV34" s="195"/>
    </row>
    <row r="35" s="118" customFormat="1" ht="30" customHeight="1" spans="1:256">
      <c r="A35" s="261"/>
      <c r="B35" s="265"/>
      <c r="C35" s="266" t="s">
        <v>155</v>
      </c>
      <c r="D35" s="264">
        <v>222</v>
      </c>
      <c r="IV35" s="195"/>
    </row>
    <row r="36" s="118" customFormat="1" ht="30" customHeight="1" spans="1:256">
      <c r="A36" s="261"/>
      <c r="B36" s="262" t="s">
        <v>156</v>
      </c>
      <c r="C36" s="263"/>
      <c r="D36" s="264">
        <f>SUM(D37:D40)</f>
        <v>434</v>
      </c>
      <c r="IV36" s="195"/>
    </row>
    <row r="37" s="118" customFormat="1" ht="30" customHeight="1" spans="1:256">
      <c r="A37" s="261"/>
      <c r="B37" s="265"/>
      <c r="C37" s="266" t="s">
        <v>135</v>
      </c>
      <c r="D37" s="264">
        <v>360</v>
      </c>
      <c r="IV37" s="195"/>
    </row>
    <row r="38" s="118" customFormat="1" ht="30" customHeight="1" spans="1:256">
      <c r="A38" s="261"/>
      <c r="B38" s="265"/>
      <c r="C38" s="266" t="s">
        <v>157</v>
      </c>
      <c r="D38" s="264">
        <v>7</v>
      </c>
      <c r="IV38" s="195"/>
    </row>
    <row r="39" s="118" customFormat="1" ht="30" customHeight="1" spans="1:256">
      <c r="A39" s="261"/>
      <c r="B39" s="265"/>
      <c r="C39" s="266" t="s">
        <v>158</v>
      </c>
      <c r="D39" s="264">
        <v>59</v>
      </c>
      <c r="IV39" s="195"/>
    </row>
    <row r="40" s="118" customFormat="1" ht="30" customHeight="1" spans="1:256">
      <c r="A40" s="261"/>
      <c r="B40" s="265"/>
      <c r="C40" s="266" t="s">
        <v>159</v>
      </c>
      <c r="D40" s="264">
        <v>8</v>
      </c>
      <c r="IV40" s="195"/>
    </row>
    <row r="41" s="118" customFormat="1" ht="30" customHeight="1" spans="1:256">
      <c r="A41" s="261"/>
      <c r="B41" s="262" t="s">
        <v>160</v>
      </c>
      <c r="C41" s="263"/>
      <c r="D41" s="264">
        <f>SUM(D42:D47)</f>
        <v>1411</v>
      </c>
      <c r="IV41" s="195"/>
    </row>
    <row r="42" s="118" customFormat="1" ht="30" customHeight="1" spans="1:256">
      <c r="A42" s="261"/>
      <c r="B42" s="265"/>
      <c r="C42" s="266" t="s">
        <v>135</v>
      </c>
      <c r="D42" s="264">
        <v>987</v>
      </c>
      <c r="IV42" s="195"/>
    </row>
    <row r="43" s="118" customFormat="1" ht="30" customHeight="1" spans="1:256">
      <c r="A43" s="261"/>
      <c r="B43" s="265"/>
      <c r="C43" s="266" t="s">
        <v>136</v>
      </c>
      <c r="D43" s="264">
        <v>366</v>
      </c>
      <c r="IV43" s="195"/>
    </row>
    <row r="44" s="118" customFormat="1" ht="30" customHeight="1" spans="1:256">
      <c r="A44" s="261"/>
      <c r="B44" s="265"/>
      <c r="C44" s="266" t="s">
        <v>161</v>
      </c>
      <c r="D44" s="264"/>
      <c r="IV44" s="195"/>
    </row>
    <row r="45" s="118" customFormat="1" ht="30" customHeight="1" spans="1:256">
      <c r="A45" s="261"/>
      <c r="B45" s="265"/>
      <c r="C45" s="266" t="s">
        <v>162</v>
      </c>
      <c r="D45" s="264">
        <v>58</v>
      </c>
      <c r="IV45" s="195"/>
    </row>
    <row r="46" s="118" customFormat="1" ht="30" customHeight="1" spans="1:256">
      <c r="A46" s="261"/>
      <c r="B46" s="265"/>
      <c r="C46" s="266" t="s">
        <v>163</v>
      </c>
      <c r="D46" s="264"/>
      <c r="IV46" s="195"/>
    </row>
    <row r="47" s="118" customFormat="1" ht="30" customHeight="1" spans="1:256">
      <c r="A47" s="261"/>
      <c r="B47" s="265"/>
      <c r="C47" s="266" t="s">
        <v>164</v>
      </c>
      <c r="D47" s="264"/>
      <c r="IV47" s="195"/>
    </row>
    <row r="48" s="118" customFormat="1" ht="30" customHeight="1" spans="1:256">
      <c r="A48" s="261"/>
      <c r="B48" s="262" t="s">
        <v>165</v>
      </c>
      <c r="C48" s="263"/>
      <c r="D48" s="264">
        <f>SUM(D49:D50)</f>
        <v>5122</v>
      </c>
      <c r="IV48" s="238"/>
    </row>
    <row r="49" s="118" customFormat="1" ht="30" customHeight="1" spans="1:256">
      <c r="A49" s="261"/>
      <c r="B49" s="265"/>
      <c r="C49" s="266" t="s">
        <v>135</v>
      </c>
      <c r="D49" s="264">
        <v>3500</v>
      </c>
      <c r="IV49" s="195"/>
    </row>
    <row r="50" s="118" customFormat="1" ht="30" customHeight="1" spans="1:256">
      <c r="A50" s="261"/>
      <c r="B50" s="265"/>
      <c r="C50" s="266" t="s">
        <v>136</v>
      </c>
      <c r="D50" s="264">
        <v>1622</v>
      </c>
      <c r="IV50" s="195"/>
    </row>
    <row r="51" s="118" customFormat="1" ht="30" customHeight="1" spans="1:256">
      <c r="A51" s="261"/>
      <c r="B51" s="262" t="s">
        <v>166</v>
      </c>
      <c r="C51" s="263"/>
      <c r="D51" s="264">
        <f>SUM(D52:D55)</f>
        <v>537</v>
      </c>
      <c r="IV51" s="195"/>
    </row>
    <row r="52" s="118" customFormat="1" ht="30" customHeight="1" spans="1:256">
      <c r="A52" s="261"/>
      <c r="B52" s="265"/>
      <c r="C52" s="266" t="s">
        <v>135</v>
      </c>
      <c r="D52" s="264">
        <v>321</v>
      </c>
      <c r="IV52" s="195"/>
    </row>
    <row r="53" s="118" customFormat="1" ht="30" customHeight="1" spans="1:256">
      <c r="A53" s="261"/>
      <c r="B53" s="265"/>
      <c r="C53" s="266" t="s">
        <v>136</v>
      </c>
      <c r="D53" s="264">
        <v>22</v>
      </c>
      <c r="IV53" s="195"/>
    </row>
    <row r="54" s="118" customFormat="1" ht="30" customHeight="1" spans="1:256">
      <c r="A54" s="261"/>
      <c r="B54" s="265"/>
      <c r="C54" s="266" t="s">
        <v>167</v>
      </c>
      <c r="D54" s="264">
        <v>194</v>
      </c>
      <c r="IV54" s="195"/>
    </row>
    <row r="55" s="118" customFormat="1" ht="30" customHeight="1" spans="1:256">
      <c r="A55" s="261"/>
      <c r="B55" s="265"/>
      <c r="C55" s="266" t="s">
        <v>168</v>
      </c>
      <c r="D55" s="264"/>
      <c r="IV55" s="195"/>
    </row>
    <row r="56" s="118" customFormat="1" ht="30" customHeight="1" spans="1:256">
      <c r="A56" s="261"/>
      <c r="B56" s="262" t="s">
        <v>169</v>
      </c>
      <c r="C56" s="263"/>
      <c r="D56" s="264"/>
      <c r="IV56" s="195"/>
    </row>
    <row r="57" s="118" customFormat="1" ht="30" customHeight="1" spans="1:256">
      <c r="A57" s="261"/>
      <c r="B57" s="265"/>
      <c r="C57" s="266" t="s">
        <v>135</v>
      </c>
      <c r="D57" s="264"/>
      <c r="IV57" s="195"/>
    </row>
    <row r="58" s="118" customFormat="1" ht="30" customHeight="1" spans="1:256">
      <c r="A58" s="261"/>
      <c r="B58" s="265"/>
      <c r="C58" s="266" t="s">
        <v>136</v>
      </c>
      <c r="D58" s="264"/>
      <c r="IV58" s="195"/>
    </row>
    <row r="59" s="118" customFormat="1" ht="30" customHeight="1" spans="1:256">
      <c r="A59" s="261"/>
      <c r="B59" s="265"/>
      <c r="C59" s="266" t="s">
        <v>170</v>
      </c>
      <c r="D59" s="264"/>
      <c r="IV59" s="195"/>
    </row>
    <row r="60" s="118" customFormat="1" ht="30" customHeight="1" spans="1:256">
      <c r="A60" s="261"/>
      <c r="B60" s="265"/>
      <c r="C60" s="266" t="s">
        <v>171</v>
      </c>
      <c r="D60" s="264"/>
      <c r="IV60" s="195"/>
    </row>
    <row r="61" s="118" customFormat="1" ht="30" customHeight="1" spans="1:256">
      <c r="A61" s="261"/>
      <c r="B61" s="265"/>
      <c r="C61" s="266" t="s">
        <v>172</v>
      </c>
      <c r="D61" s="264"/>
      <c r="IV61" s="195"/>
    </row>
    <row r="62" s="118" customFormat="1" ht="30" customHeight="1" spans="1:256">
      <c r="A62" s="261"/>
      <c r="B62" s="262" t="s">
        <v>173</v>
      </c>
      <c r="C62" s="263"/>
      <c r="D62" s="264">
        <f>SUM(D63:D65)</f>
        <v>2588</v>
      </c>
      <c r="IV62" s="195"/>
    </row>
    <row r="63" s="118" customFormat="1" ht="30" customHeight="1" spans="1:256">
      <c r="A63" s="261"/>
      <c r="B63" s="265"/>
      <c r="C63" s="266" t="s">
        <v>135</v>
      </c>
      <c r="D63" s="264">
        <v>1841</v>
      </c>
      <c r="IV63" s="195"/>
    </row>
    <row r="64" s="118" customFormat="1" ht="30" customHeight="1" spans="1:256">
      <c r="A64" s="261"/>
      <c r="B64" s="265"/>
      <c r="C64" s="266" t="s">
        <v>136</v>
      </c>
      <c r="D64" s="264">
        <v>747</v>
      </c>
      <c r="IV64" s="195"/>
    </row>
    <row r="65" s="118" customFormat="1" ht="30" customHeight="1" spans="1:256">
      <c r="A65" s="261"/>
      <c r="B65" s="265"/>
      <c r="C65" s="266" t="s">
        <v>174</v>
      </c>
      <c r="D65" s="264"/>
      <c r="IV65" s="195"/>
    </row>
    <row r="66" s="118" customFormat="1" ht="30" customHeight="1" spans="1:256">
      <c r="A66" s="261"/>
      <c r="B66" s="262" t="s">
        <v>175</v>
      </c>
      <c r="C66" s="263"/>
      <c r="D66" s="264">
        <f>SUM(D67:D70)</f>
        <v>1073</v>
      </c>
      <c r="IV66" s="195"/>
    </row>
    <row r="67" s="118" customFormat="1" ht="30" customHeight="1" spans="1:256">
      <c r="A67" s="261"/>
      <c r="B67" s="265"/>
      <c r="C67" s="266" t="s">
        <v>135</v>
      </c>
      <c r="D67" s="264">
        <v>764</v>
      </c>
      <c r="IV67" s="195"/>
    </row>
    <row r="68" s="118" customFormat="1" ht="30" customHeight="1" spans="1:256">
      <c r="A68" s="261"/>
      <c r="B68" s="265"/>
      <c r="C68" s="266" t="s">
        <v>136</v>
      </c>
      <c r="D68" s="264">
        <v>226</v>
      </c>
      <c r="IV68" s="195"/>
    </row>
    <row r="69" s="118" customFormat="1" ht="30" customHeight="1" spans="1:256">
      <c r="A69" s="261"/>
      <c r="B69" s="265"/>
      <c r="C69" s="266" t="s">
        <v>176</v>
      </c>
      <c r="D69" s="264">
        <v>45</v>
      </c>
      <c r="IV69" s="195"/>
    </row>
    <row r="70" s="118" customFormat="1" ht="30" customHeight="1" spans="1:256">
      <c r="A70" s="261"/>
      <c r="B70" s="265"/>
      <c r="C70" s="266" t="s">
        <v>177</v>
      </c>
      <c r="D70" s="264">
        <v>38</v>
      </c>
      <c r="IV70" s="195"/>
    </row>
    <row r="71" s="118" customFormat="1" ht="30" customHeight="1" spans="1:256">
      <c r="A71" s="261"/>
      <c r="B71" s="262" t="s">
        <v>178</v>
      </c>
      <c r="C71" s="263"/>
      <c r="D71" s="264">
        <f>SUM(D72:D74)</f>
        <v>126</v>
      </c>
      <c r="IV71" s="195"/>
    </row>
    <row r="72" s="118" customFormat="1" ht="30" customHeight="1" spans="1:256">
      <c r="A72" s="261"/>
      <c r="B72" s="265"/>
      <c r="C72" s="266" t="s">
        <v>135</v>
      </c>
      <c r="D72" s="264">
        <v>120</v>
      </c>
      <c r="IV72" s="195"/>
    </row>
    <row r="73" s="118" customFormat="1" ht="30" customHeight="1" spans="1:256">
      <c r="A73" s="261"/>
      <c r="B73" s="265"/>
      <c r="C73" s="266" t="s">
        <v>136</v>
      </c>
      <c r="D73" s="264">
        <v>5</v>
      </c>
      <c r="IV73" s="195"/>
    </row>
    <row r="74" s="118" customFormat="1" ht="30" customHeight="1" spans="1:256">
      <c r="A74" s="261"/>
      <c r="B74" s="265"/>
      <c r="C74" s="266" t="s">
        <v>179</v>
      </c>
      <c r="D74" s="264">
        <v>1</v>
      </c>
      <c r="IV74" s="195"/>
    </row>
    <row r="75" s="118" customFormat="1" ht="30" customHeight="1" spans="1:256">
      <c r="A75" s="261"/>
      <c r="B75" s="262" t="s">
        <v>180</v>
      </c>
      <c r="C75" s="263"/>
      <c r="D75" s="264">
        <f>SUM(D76:D77)</f>
        <v>199</v>
      </c>
      <c r="IV75" s="195"/>
    </row>
    <row r="76" s="118" customFormat="1" ht="30" customHeight="1" spans="1:256">
      <c r="A76" s="261"/>
      <c r="B76" s="265"/>
      <c r="C76" s="266" t="s">
        <v>135</v>
      </c>
      <c r="D76" s="264">
        <v>157</v>
      </c>
      <c r="IV76" s="195"/>
    </row>
    <row r="77" s="118" customFormat="1" ht="30" customHeight="1" spans="1:256">
      <c r="A77" s="261"/>
      <c r="B77" s="265"/>
      <c r="C77" s="266" t="s">
        <v>136</v>
      </c>
      <c r="D77" s="264">
        <v>42</v>
      </c>
      <c r="IV77" s="195"/>
    </row>
    <row r="78" s="118" customFormat="1" ht="30" customHeight="1" spans="1:256">
      <c r="A78" s="261"/>
      <c r="B78" s="262" t="s">
        <v>181</v>
      </c>
      <c r="C78" s="263"/>
      <c r="D78" s="264">
        <f>SUM(D79:D80)</f>
        <v>86</v>
      </c>
      <c r="IV78" s="195"/>
    </row>
    <row r="79" s="118" customFormat="1" ht="30" customHeight="1" spans="1:256">
      <c r="A79" s="261"/>
      <c r="B79" s="265"/>
      <c r="C79" s="266" t="s">
        <v>135</v>
      </c>
      <c r="D79" s="264">
        <v>76</v>
      </c>
      <c r="IV79" s="195"/>
    </row>
    <row r="80" s="118" customFormat="1" ht="30" customHeight="1" spans="1:256">
      <c r="A80" s="261"/>
      <c r="B80" s="265"/>
      <c r="C80" s="266" t="s">
        <v>136</v>
      </c>
      <c r="D80" s="264">
        <v>10</v>
      </c>
      <c r="IV80" s="195"/>
    </row>
    <row r="81" s="118" customFormat="1" ht="30" customHeight="1" spans="1:256">
      <c r="A81" s="261"/>
      <c r="B81" s="262" t="s">
        <v>182</v>
      </c>
      <c r="C81" s="263"/>
      <c r="D81" s="264">
        <f>SUM(D82:D86)</f>
        <v>553</v>
      </c>
      <c r="IV81" s="195"/>
    </row>
    <row r="82" s="118" customFormat="1" ht="30" customHeight="1" spans="1:256">
      <c r="A82" s="261"/>
      <c r="B82" s="265"/>
      <c r="C82" s="266" t="s">
        <v>135</v>
      </c>
      <c r="D82" s="264">
        <v>384</v>
      </c>
      <c r="IV82" s="195"/>
    </row>
    <row r="83" s="118" customFormat="1" ht="30" customHeight="1" spans="1:256">
      <c r="A83" s="261"/>
      <c r="B83" s="265"/>
      <c r="C83" s="266" t="s">
        <v>136</v>
      </c>
      <c r="D83" s="264">
        <v>42</v>
      </c>
      <c r="IV83" s="195"/>
    </row>
    <row r="84" s="118" customFormat="1" ht="30" customHeight="1" spans="1:256">
      <c r="A84" s="261"/>
      <c r="B84" s="265"/>
      <c r="C84" s="266" t="s">
        <v>183</v>
      </c>
      <c r="D84" s="264"/>
      <c r="IV84" s="195"/>
    </row>
    <row r="85" s="118" customFormat="1" ht="30" customHeight="1" spans="1:256">
      <c r="A85" s="261"/>
      <c r="B85" s="265"/>
      <c r="C85" s="266" t="s">
        <v>141</v>
      </c>
      <c r="D85" s="264">
        <v>79</v>
      </c>
      <c r="IV85" s="195"/>
    </row>
    <row r="86" s="118" customFormat="1" ht="30" customHeight="1" spans="1:256">
      <c r="A86" s="261"/>
      <c r="B86" s="265"/>
      <c r="C86" s="266" t="s">
        <v>184</v>
      </c>
      <c r="D86" s="264">
        <v>48</v>
      </c>
      <c r="IV86" s="195"/>
    </row>
    <row r="87" s="118" customFormat="1" ht="30" customHeight="1" spans="1:256">
      <c r="A87" s="261"/>
      <c r="B87" s="262" t="s">
        <v>185</v>
      </c>
      <c r="C87" s="263"/>
      <c r="D87" s="264">
        <f>SUM(D88:D90)</f>
        <v>1767</v>
      </c>
      <c r="IV87" s="195"/>
    </row>
    <row r="88" s="118" customFormat="1" ht="30" customHeight="1" spans="1:256">
      <c r="A88" s="261"/>
      <c r="B88" s="265"/>
      <c r="C88" s="266" t="s">
        <v>135</v>
      </c>
      <c r="D88" s="264">
        <v>1096</v>
      </c>
      <c r="IV88" s="195"/>
    </row>
    <row r="89" s="118" customFormat="1" ht="30" customHeight="1" spans="1:256">
      <c r="A89" s="261"/>
      <c r="B89" s="265"/>
      <c r="C89" s="266" t="s">
        <v>136</v>
      </c>
      <c r="D89" s="264">
        <v>671</v>
      </c>
      <c r="IV89" s="195"/>
    </row>
    <row r="90" s="118" customFormat="1" ht="30" customHeight="1" spans="1:256">
      <c r="A90" s="261"/>
      <c r="B90" s="265"/>
      <c r="C90" s="266" t="s">
        <v>186</v>
      </c>
      <c r="D90" s="264"/>
      <c r="IV90" s="195"/>
    </row>
    <row r="91" s="118" customFormat="1" ht="30" customHeight="1" spans="1:256">
      <c r="A91" s="261"/>
      <c r="B91" s="262" t="s">
        <v>187</v>
      </c>
      <c r="C91" s="263"/>
      <c r="D91" s="264">
        <f>SUM(D92:D95)</f>
        <v>1491</v>
      </c>
      <c r="IV91" s="195"/>
    </row>
    <row r="92" s="118" customFormat="1" ht="30" customHeight="1" spans="1:256">
      <c r="A92" s="261"/>
      <c r="B92" s="265"/>
      <c r="C92" s="266" t="s">
        <v>135</v>
      </c>
      <c r="D92" s="264">
        <v>997</v>
      </c>
      <c r="IV92" s="195"/>
    </row>
    <row r="93" s="118" customFormat="1" ht="30" customHeight="1" spans="1:256">
      <c r="A93" s="261"/>
      <c r="B93" s="265"/>
      <c r="C93" s="266" t="s">
        <v>136</v>
      </c>
      <c r="D93" s="264">
        <v>113</v>
      </c>
      <c r="IV93" s="195"/>
    </row>
    <row r="94" s="118" customFormat="1" ht="30" customHeight="1" spans="1:256">
      <c r="A94" s="261"/>
      <c r="B94" s="265"/>
      <c r="C94" s="266" t="s">
        <v>141</v>
      </c>
      <c r="D94" s="264"/>
      <c r="IV94" s="195"/>
    </row>
    <row r="95" s="118" customFormat="1" ht="30" customHeight="1" spans="1:256">
      <c r="A95" s="261"/>
      <c r="B95" s="265"/>
      <c r="C95" s="266" t="s">
        <v>188</v>
      </c>
      <c r="D95" s="264">
        <v>381</v>
      </c>
      <c r="IV95" s="195"/>
    </row>
    <row r="96" s="118" customFormat="1" ht="30" customHeight="1" spans="1:256">
      <c r="A96" s="261"/>
      <c r="B96" s="262" t="s">
        <v>189</v>
      </c>
      <c r="C96" s="263"/>
      <c r="D96" s="264">
        <f>SUM(D97:D99)</f>
        <v>403</v>
      </c>
      <c r="IV96" s="195"/>
    </row>
    <row r="97" s="118" customFormat="1" ht="30" customHeight="1" spans="1:256">
      <c r="A97" s="261"/>
      <c r="B97" s="265"/>
      <c r="C97" s="266" t="s">
        <v>135</v>
      </c>
      <c r="D97" s="264">
        <v>309</v>
      </c>
      <c r="IV97" s="195"/>
    </row>
    <row r="98" s="118" customFormat="1" ht="30" customHeight="1" spans="1:256">
      <c r="A98" s="261"/>
      <c r="B98" s="265"/>
      <c r="C98" s="266" t="s">
        <v>136</v>
      </c>
      <c r="D98" s="264">
        <v>16</v>
      </c>
      <c r="IV98" s="195"/>
    </row>
    <row r="99" s="118" customFormat="1" ht="30" customHeight="1" spans="1:256">
      <c r="A99" s="261"/>
      <c r="B99" s="265"/>
      <c r="C99" s="266" t="s">
        <v>190</v>
      </c>
      <c r="D99" s="264">
        <v>78</v>
      </c>
      <c r="IV99" s="195"/>
    </row>
    <row r="100" s="118" customFormat="1" ht="30" customHeight="1" spans="1:256">
      <c r="A100" s="261"/>
      <c r="B100" s="262" t="s">
        <v>191</v>
      </c>
      <c r="C100" s="263"/>
      <c r="D100" s="264">
        <f>SUM(D101:D103)</f>
        <v>1135</v>
      </c>
      <c r="IV100" s="195"/>
    </row>
    <row r="101" s="118" customFormat="1" ht="30" customHeight="1" spans="1:256">
      <c r="A101" s="261"/>
      <c r="B101" s="265"/>
      <c r="C101" s="266" t="s">
        <v>135</v>
      </c>
      <c r="D101" s="264">
        <v>136</v>
      </c>
      <c r="IV101" s="195"/>
    </row>
    <row r="102" s="118" customFormat="1" ht="30" customHeight="1" spans="1:256">
      <c r="A102" s="261"/>
      <c r="B102" s="265"/>
      <c r="C102" s="266" t="s">
        <v>136</v>
      </c>
      <c r="D102" s="264">
        <v>36</v>
      </c>
      <c r="IV102" s="195"/>
    </row>
    <row r="103" s="118" customFormat="1" ht="30" customHeight="1" spans="1:256">
      <c r="A103" s="261"/>
      <c r="B103" s="265"/>
      <c r="C103" s="266" t="s">
        <v>192</v>
      </c>
      <c r="D103" s="264">
        <v>963</v>
      </c>
      <c r="IV103" s="195"/>
    </row>
    <row r="104" s="118" customFormat="1" ht="30" customHeight="1" spans="1:256">
      <c r="A104" s="261"/>
      <c r="B104" s="262" t="s">
        <v>193</v>
      </c>
      <c r="C104" s="263"/>
      <c r="D104" s="264">
        <f>SUM(D105:D106)</f>
        <v>117</v>
      </c>
      <c r="IV104" s="195"/>
    </row>
    <row r="105" s="118" customFormat="1" ht="30" customHeight="1" spans="1:256">
      <c r="A105" s="261"/>
      <c r="B105" s="265"/>
      <c r="C105" s="266" t="s">
        <v>135</v>
      </c>
      <c r="D105" s="264">
        <v>117</v>
      </c>
      <c r="IV105" s="195"/>
    </row>
    <row r="106" s="118" customFormat="1" ht="30" customHeight="1" spans="1:256">
      <c r="A106" s="261"/>
      <c r="B106" s="265"/>
      <c r="C106" s="266" t="s">
        <v>136</v>
      </c>
      <c r="D106" s="264"/>
      <c r="IV106" s="195"/>
    </row>
    <row r="107" s="118" customFormat="1" ht="30" customHeight="1" spans="1:256">
      <c r="A107" s="261"/>
      <c r="B107" s="262" t="s">
        <v>194</v>
      </c>
      <c r="C107" s="263"/>
      <c r="D107" s="264">
        <f>D108+D109+D110</f>
        <v>293</v>
      </c>
      <c r="IV107" s="195"/>
    </row>
    <row r="108" s="118" customFormat="1" ht="30" customHeight="1" spans="1:256">
      <c r="A108" s="261"/>
      <c r="B108" s="265"/>
      <c r="C108" s="266" t="s">
        <v>135</v>
      </c>
      <c r="D108" s="264">
        <v>115</v>
      </c>
      <c r="IV108" s="195"/>
    </row>
    <row r="109" s="118" customFormat="1" ht="30" customHeight="1" spans="1:256">
      <c r="A109" s="261"/>
      <c r="B109" s="265"/>
      <c r="C109" s="266" t="s">
        <v>136</v>
      </c>
      <c r="D109" s="264">
        <v>138</v>
      </c>
      <c r="IV109" s="195"/>
    </row>
    <row r="110" s="118" customFormat="1" ht="30" customHeight="1" spans="1:256">
      <c r="A110" s="261"/>
      <c r="B110" s="265"/>
      <c r="C110" s="266" t="s">
        <v>141</v>
      </c>
      <c r="D110" s="264">
        <v>40</v>
      </c>
      <c r="IV110" s="195"/>
    </row>
    <row r="111" s="118" customFormat="1" ht="30" customHeight="1" spans="1:256">
      <c r="A111" s="261"/>
      <c r="B111" s="262" t="s">
        <v>195</v>
      </c>
      <c r="C111" s="266"/>
      <c r="D111" s="264">
        <f>SUM(D112:D121)</f>
        <v>7631</v>
      </c>
      <c r="IV111" s="195"/>
    </row>
    <row r="112" s="118" customFormat="1" ht="30" customHeight="1" spans="1:256">
      <c r="A112" s="261"/>
      <c r="B112" s="265"/>
      <c r="C112" s="266" t="s">
        <v>135</v>
      </c>
      <c r="D112" s="264">
        <v>7065</v>
      </c>
      <c r="IV112" s="195"/>
    </row>
    <row r="113" s="118" customFormat="1" ht="30" customHeight="1" spans="1:256">
      <c r="A113" s="261"/>
      <c r="B113" s="265"/>
      <c r="C113" s="266" t="s">
        <v>136</v>
      </c>
      <c r="D113" s="264">
        <v>100</v>
      </c>
      <c r="IV113" s="195"/>
    </row>
    <row r="114" s="118" customFormat="1" ht="30" customHeight="1" spans="1:256">
      <c r="A114" s="261"/>
      <c r="B114" s="265"/>
      <c r="C114" s="266" t="s">
        <v>196</v>
      </c>
      <c r="D114" s="264">
        <v>200</v>
      </c>
      <c r="IV114" s="195"/>
    </row>
    <row r="115" s="118" customFormat="1" ht="30" customHeight="1" spans="1:256">
      <c r="A115" s="261"/>
      <c r="B115" s="265"/>
      <c r="C115" s="266" t="s">
        <v>197</v>
      </c>
      <c r="D115" s="264">
        <v>36</v>
      </c>
      <c r="IV115" s="195"/>
    </row>
    <row r="116" s="118" customFormat="1" ht="30" customHeight="1" spans="1:256">
      <c r="A116" s="261"/>
      <c r="B116" s="265"/>
      <c r="C116" s="266" t="s">
        <v>198</v>
      </c>
      <c r="D116" s="264">
        <v>10</v>
      </c>
      <c r="IV116" s="195"/>
    </row>
    <row r="117" s="118" customFormat="1" ht="30" customHeight="1" spans="1:256">
      <c r="A117" s="261"/>
      <c r="B117" s="265"/>
      <c r="C117" s="266" t="s">
        <v>199</v>
      </c>
      <c r="D117" s="264">
        <v>11</v>
      </c>
      <c r="IV117" s="195"/>
    </row>
    <row r="118" s="118" customFormat="1" ht="30" customHeight="1" spans="1:256">
      <c r="A118" s="261"/>
      <c r="B118" s="265"/>
      <c r="C118" s="266" t="s">
        <v>200</v>
      </c>
      <c r="D118" s="264">
        <v>2</v>
      </c>
      <c r="IV118" s="195"/>
    </row>
    <row r="119" s="118" customFormat="1" ht="30" customHeight="1" spans="1:256">
      <c r="A119" s="261"/>
      <c r="B119" s="265"/>
      <c r="C119" s="266" t="s">
        <v>201</v>
      </c>
      <c r="D119" s="264">
        <v>2</v>
      </c>
      <c r="IV119" s="195"/>
    </row>
    <row r="120" s="118" customFormat="1" ht="30" customHeight="1" spans="1:256">
      <c r="A120" s="261"/>
      <c r="B120" s="265"/>
      <c r="C120" s="266" t="s">
        <v>202</v>
      </c>
      <c r="D120" s="264">
        <v>190</v>
      </c>
      <c r="IV120" s="195"/>
    </row>
    <row r="121" s="118" customFormat="1" ht="30" customHeight="1" spans="1:256">
      <c r="A121" s="261"/>
      <c r="B121" s="265"/>
      <c r="C121" s="266" t="s">
        <v>203</v>
      </c>
      <c r="D121" s="264">
        <v>15</v>
      </c>
      <c r="IV121" s="195"/>
    </row>
    <row r="122" s="118" customFormat="1" ht="30" customHeight="1" spans="1:256">
      <c r="A122" s="261"/>
      <c r="B122" s="262" t="s">
        <v>204</v>
      </c>
      <c r="C122" s="263"/>
      <c r="D122" s="264">
        <f>SUM(D123:D123)</f>
        <v>285</v>
      </c>
      <c r="IV122" s="195"/>
    </row>
    <row r="123" s="118" customFormat="1" ht="30" customHeight="1" spans="1:256">
      <c r="A123" s="261"/>
      <c r="B123" s="265"/>
      <c r="C123" s="266" t="s">
        <v>205</v>
      </c>
      <c r="D123" s="264">
        <v>285</v>
      </c>
      <c r="IV123" s="195"/>
    </row>
    <row r="124" s="246" customFormat="1" ht="30" customHeight="1" spans="1:255">
      <c r="A124" s="267" t="s">
        <v>206</v>
      </c>
      <c r="B124" s="262" t="s">
        <v>207</v>
      </c>
      <c r="C124" s="268"/>
      <c r="D124" s="269">
        <f>SUM(D125:D130)</f>
        <v>133</v>
      </c>
      <c r="E124" s="270"/>
      <c r="F124" s="270"/>
      <c r="G124" s="270"/>
      <c r="H124" s="270"/>
      <c r="I124" s="270"/>
      <c r="J124" s="270"/>
      <c r="K124" s="270"/>
      <c r="L124" s="270"/>
      <c r="M124" s="270"/>
      <c r="N124" s="270"/>
      <c r="O124" s="270"/>
      <c r="P124" s="270"/>
      <c r="Q124" s="270"/>
      <c r="R124" s="270"/>
      <c r="S124" s="270"/>
      <c r="T124" s="270"/>
      <c r="U124" s="270"/>
      <c r="V124" s="270"/>
      <c r="W124" s="270"/>
      <c r="X124" s="270"/>
      <c r="Y124" s="270"/>
      <c r="Z124" s="270"/>
      <c r="AA124" s="270"/>
      <c r="AB124" s="270"/>
      <c r="AC124" s="270"/>
      <c r="AD124" s="270"/>
      <c r="AE124" s="270"/>
      <c r="AF124" s="270"/>
      <c r="AG124" s="270"/>
      <c r="AH124" s="270"/>
      <c r="AI124" s="270"/>
      <c r="AJ124" s="270"/>
      <c r="AK124" s="270"/>
      <c r="AL124" s="270"/>
      <c r="AM124" s="270"/>
      <c r="AN124" s="270"/>
      <c r="AO124" s="270"/>
      <c r="AP124" s="270"/>
      <c r="AQ124" s="270"/>
      <c r="AR124" s="270"/>
      <c r="AS124" s="270"/>
      <c r="AT124" s="270"/>
      <c r="AU124" s="270"/>
      <c r="AV124" s="270"/>
      <c r="AW124" s="270"/>
      <c r="AX124" s="270"/>
      <c r="AY124" s="270"/>
      <c r="AZ124" s="270"/>
      <c r="BA124" s="270"/>
      <c r="BB124" s="270"/>
      <c r="BC124" s="270"/>
      <c r="BD124" s="270"/>
      <c r="BE124" s="270"/>
      <c r="BF124" s="270"/>
      <c r="BG124" s="270"/>
      <c r="BH124" s="270"/>
      <c r="BI124" s="270"/>
      <c r="BJ124" s="270"/>
      <c r="BK124" s="270"/>
      <c r="BL124" s="270"/>
      <c r="BM124" s="270"/>
      <c r="BN124" s="270"/>
      <c r="BO124" s="270"/>
      <c r="BP124" s="270"/>
      <c r="BQ124" s="270"/>
      <c r="BR124" s="270"/>
      <c r="BS124" s="270"/>
      <c r="BT124" s="270"/>
      <c r="BU124" s="270"/>
      <c r="BV124" s="270"/>
      <c r="BW124" s="270"/>
      <c r="BX124" s="270"/>
      <c r="BY124" s="270"/>
      <c r="BZ124" s="270"/>
      <c r="CA124" s="270"/>
      <c r="CB124" s="270"/>
      <c r="CC124" s="270"/>
      <c r="CD124" s="270"/>
      <c r="CE124" s="270"/>
      <c r="CF124" s="270"/>
      <c r="CG124" s="270"/>
      <c r="CH124" s="270"/>
      <c r="CI124" s="270"/>
      <c r="CJ124" s="270"/>
      <c r="CK124" s="270"/>
      <c r="CL124" s="270"/>
      <c r="CM124" s="270"/>
      <c r="CN124" s="270"/>
      <c r="CO124" s="270"/>
      <c r="CP124" s="270"/>
      <c r="CQ124" s="270"/>
      <c r="CR124" s="270"/>
      <c r="CS124" s="270"/>
      <c r="CT124" s="270"/>
      <c r="CU124" s="270"/>
      <c r="CV124" s="270"/>
      <c r="CW124" s="270"/>
      <c r="CX124" s="270"/>
      <c r="CY124" s="270"/>
      <c r="CZ124" s="270"/>
      <c r="DA124" s="270"/>
      <c r="DB124" s="270"/>
      <c r="DC124" s="270"/>
      <c r="DD124" s="270"/>
      <c r="DE124" s="270"/>
      <c r="DF124" s="270"/>
      <c r="DG124" s="270"/>
      <c r="DH124" s="270"/>
      <c r="DI124" s="270"/>
      <c r="DJ124" s="270"/>
      <c r="DK124" s="270"/>
      <c r="DL124" s="270"/>
      <c r="DM124" s="270"/>
      <c r="DN124" s="270"/>
      <c r="DO124" s="270"/>
      <c r="DP124" s="270"/>
      <c r="DQ124" s="270"/>
      <c r="DR124" s="270"/>
      <c r="DS124" s="270"/>
      <c r="DT124" s="270"/>
      <c r="DU124" s="270"/>
      <c r="DV124" s="270"/>
      <c r="DW124" s="270"/>
      <c r="DX124" s="270"/>
      <c r="DY124" s="270"/>
      <c r="DZ124" s="270"/>
      <c r="EA124" s="270"/>
      <c r="EB124" s="270"/>
      <c r="EC124" s="270"/>
      <c r="ED124" s="270"/>
      <c r="EE124" s="270"/>
      <c r="EF124" s="270"/>
      <c r="EG124" s="270"/>
      <c r="EH124" s="270"/>
      <c r="EI124" s="270"/>
      <c r="EJ124" s="270"/>
      <c r="EK124" s="270"/>
      <c r="EL124" s="270"/>
      <c r="EM124" s="270"/>
      <c r="EN124" s="270"/>
      <c r="EO124" s="270"/>
      <c r="EP124" s="270"/>
      <c r="EQ124" s="270"/>
      <c r="ER124" s="270"/>
      <c r="ES124" s="270"/>
      <c r="ET124" s="270"/>
      <c r="EU124" s="270"/>
      <c r="EV124" s="270"/>
      <c r="EW124" s="270"/>
      <c r="EX124" s="270"/>
      <c r="EY124" s="270"/>
      <c r="EZ124" s="270"/>
      <c r="FA124" s="270"/>
      <c r="FB124" s="270"/>
      <c r="FC124" s="270"/>
      <c r="FD124" s="270"/>
      <c r="FE124" s="270"/>
      <c r="FF124" s="270"/>
      <c r="FG124" s="270"/>
      <c r="FH124" s="270"/>
      <c r="FI124" s="270"/>
      <c r="FJ124" s="270"/>
      <c r="FK124" s="270"/>
      <c r="FL124" s="270"/>
      <c r="FM124" s="270"/>
      <c r="FN124" s="270"/>
      <c r="FO124" s="270"/>
      <c r="FP124" s="270"/>
      <c r="FQ124" s="270"/>
      <c r="FR124" s="270"/>
      <c r="FS124" s="270"/>
      <c r="FT124" s="270"/>
      <c r="FU124" s="270"/>
      <c r="FV124" s="270"/>
      <c r="FW124" s="270"/>
      <c r="FX124" s="270"/>
      <c r="FY124" s="270"/>
      <c r="FZ124" s="270"/>
      <c r="GA124" s="270"/>
      <c r="GB124" s="270"/>
      <c r="GC124" s="270"/>
      <c r="GD124" s="270"/>
      <c r="GE124" s="270"/>
      <c r="GF124" s="270"/>
      <c r="GG124" s="270"/>
      <c r="GH124" s="270"/>
      <c r="GI124" s="270"/>
      <c r="GJ124" s="270"/>
      <c r="GK124" s="270"/>
      <c r="GL124" s="270"/>
      <c r="GM124" s="270"/>
      <c r="GN124" s="270"/>
      <c r="GO124" s="270"/>
      <c r="GP124" s="270"/>
      <c r="GQ124" s="270"/>
      <c r="GR124" s="270"/>
      <c r="GS124" s="270"/>
      <c r="GT124" s="270"/>
      <c r="GU124" s="270"/>
      <c r="GV124" s="270"/>
      <c r="GW124" s="270"/>
      <c r="GX124" s="270"/>
      <c r="GY124" s="270"/>
      <c r="GZ124" s="270"/>
      <c r="HA124" s="270"/>
      <c r="HB124" s="270"/>
      <c r="HC124" s="270"/>
      <c r="HD124" s="270"/>
      <c r="HE124" s="270"/>
      <c r="HF124" s="270"/>
      <c r="HG124" s="270"/>
      <c r="HH124" s="270"/>
      <c r="HI124" s="270"/>
      <c r="HJ124" s="270"/>
      <c r="HK124" s="270"/>
      <c r="HL124" s="270"/>
      <c r="HM124" s="270"/>
      <c r="HN124" s="270"/>
      <c r="HO124" s="270"/>
      <c r="HP124" s="270"/>
      <c r="HQ124" s="270"/>
      <c r="HR124" s="270"/>
      <c r="HS124" s="270"/>
      <c r="HT124" s="270"/>
      <c r="HU124" s="270"/>
      <c r="HV124" s="270"/>
      <c r="HW124" s="270"/>
      <c r="HX124" s="270"/>
      <c r="HY124" s="270"/>
      <c r="HZ124" s="270"/>
      <c r="IA124" s="270"/>
      <c r="IB124" s="270"/>
      <c r="IC124" s="270"/>
      <c r="ID124" s="270"/>
      <c r="IE124" s="270"/>
      <c r="IF124" s="270"/>
      <c r="IG124" s="270"/>
      <c r="IH124" s="270"/>
      <c r="II124" s="270"/>
      <c r="IJ124" s="270"/>
      <c r="IK124" s="270"/>
      <c r="IL124" s="270"/>
      <c r="IM124" s="270"/>
      <c r="IN124" s="270"/>
      <c r="IO124" s="270"/>
      <c r="IP124" s="270"/>
      <c r="IQ124" s="270"/>
      <c r="IR124" s="270"/>
      <c r="IS124" s="270"/>
      <c r="IT124" s="270"/>
      <c r="IU124" s="270"/>
    </row>
    <row r="125" s="118" customFormat="1" ht="30" customHeight="1" spans="1:256">
      <c r="A125" s="261"/>
      <c r="C125" s="266" t="s">
        <v>208</v>
      </c>
      <c r="D125" s="264">
        <v>53</v>
      </c>
      <c r="IV125" s="195"/>
    </row>
    <row r="126" s="118" customFormat="1" ht="30" customHeight="1" spans="1:256">
      <c r="A126" s="261"/>
      <c r="B126" s="265"/>
      <c r="C126" s="266" t="s">
        <v>209</v>
      </c>
      <c r="D126" s="264">
        <v>17</v>
      </c>
      <c r="IV126" s="195"/>
    </row>
    <row r="127" s="118" customFormat="1" ht="30" customHeight="1" spans="1:256">
      <c r="A127" s="261"/>
      <c r="B127" s="265"/>
      <c r="C127" s="266" t="s">
        <v>210</v>
      </c>
      <c r="D127" s="264"/>
      <c r="IV127" s="195"/>
    </row>
    <row r="128" s="118" customFormat="1" ht="30" customHeight="1" spans="1:256">
      <c r="A128" s="261"/>
      <c r="B128" s="265"/>
      <c r="C128" s="266" t="s">
        <v>211</v>
      </c>
      <c r="D128" s="264"/>
      <c r="IV128" s="195"/>
    </row>
    <row r="129" s="118" customFormat="1" ht="30" customHeight="1" spans="1:256">
      <c r="A129" s="261"/>
      <c r="B129" s="265"/>
      <c r="C129" s="266" t="s">
        <v>212</v>
      </c>
      <c r="D129" s="264">
        <v>20</v>
      </c>
      <c r="IV129" s="195"/>
    </row>
    <row r="130" s="118" customFormat="1" ht="30" customHeight="1" spans="1:256">
      <c r="A130" s="261"/>
      <c r="B130" s="265"/>
      <c r="C130" s="266" t="s">
        <v>213</v>
      </c>
      <c r="D130" s="264">
        <v>43</v>
      </c>
      <c r="IV130" s="195"/>
    </row>
    <row r="131" s="118" customFormat="1" ht="30" customHeight="1" spans="1:256">
      <c r="A131" s="261"/>
      <c r="B131" s="262" t="s">
        <v>214</v>
      </c>
      <c r="C131" s="266"/>
      <c r="D131" s="264"/>
      <c r="IV131" s="195"/>
    </row>
    <row r="132" s="118" customFormat="1" ht="30" customHeight="1" spans="1:256">
      <c r="A132" s="261"/>
      <c r="B132" s="265"/>
      <c r="C132" s="262" t="s">
        <v>215</v>
      </c>
      <c r="D132" s="264"/>
      <c r="IV132" s="195"/>
    </row>
    <row r="133" s="118" customFormat="1" ht="30" customHeight="1" spans="1:256">
      <c r="A133" s="271" t="s">
        <v>216</v>
      </c>
      <c r="B133" s="265"/>
      <c r="C133" s="263"/>
      <c r="D133" s="264">
        <f>SUM(D134,D136,D149,D153,D156,D166,D168)</f>
        <v>35107</v>
      </c>
      <c r="IV133" s="195"/>
    </row>
    <row r="134" s="118" customFormat="1" ht="30" customHeight="1" spans="1:256">
      <c r="A134" s="261"/>
      <c r="B134" s="262" t="s">
        <v>217</v>
      </c>
      <c r="C134" s="263"/>
      <c r="D134" s="264"/>
      <c r="IV134" s="195"/>
    </row>
    <row r="135" s="118" customFormat="1" ht="30" customHeight="1" spans="1:256">
      <c r="A135" s="261"/>
      <c r="B135" s="265"/>
      <c r="C135" s="266" t="s">
        <v>218</v>
      </c>
      <c r="D135" s="264"/>
      <c r="IV135" s="195"/>
    </row>
    <row r="136" s="118" customFormat="1" ht="30" customHeight="1" spans="1:256">
      <c r="A136" s="261"/>
      <c r="B136" s="262" t="s">
        <v>219</v>
      </c>
      <c r="C136" s="263"/>
      <c r="D136" s="264">
        <f>SUM(D137:D148)</f>
        <v>33368</v>
      </c>
      <c r="IV136" s="195"/>
    </row>
    <row r="137" s="118" customFormat="1" ht="30" customHeight="1" spans="1:256">
      <c r="A137" s="261"/>
      <c r="B137" s="265"/>
      <c r="C137" s="266" t="s">
        <v>135</v>
      </c>
      <c r="D137" s="264">
        <v>26949</v>
      </c>
      <c r="IV137" s="195"/>
    </row>
    <row r="138" s="118" customFormat="1" ht="30" customHeight="1" spans="1:256">
      <c r="A138" s="261"/>
      <c r="B138" s="265"/>
      <c r="C138" s="266" t="s">
        <v>136</v>
      </c>
      <c r="D138" s="264">
        <v>4801</v>
      </c>
      <c r="IV138" s="195"/>
    </row>
    <row r="139" s="118" customFormat="1" ht="30" customHeight="1" spans="1:256">
      <c r="A139" s="261"/>
      <c r="B139" s="265"/>
      <c r="C139" s="266" t="s">
        <v>220</v>
      </c>
      <c r="D139" s="264">
        <v>860</v>
      </c>
      <c r="IV139" s="195"/>
    </row>
    <row r="140" s="118" customFormat="1" ht="30" customHeight="1" spans="1:256">
      <c r="A140" s="261"/>
      <c r="B140" s="265"/>
      <c r="C140" s="266" t="s">
        <v>221</v>
      </c>
      <c r="D140" s="264">
        <v>42</v>
      </c>
      <c r="IV140" s="195"/>
    </row>
    <row r="141" s="118" customFormat="1" ht="30" customHeight="1" spans="1:256">
      <c r="A141" s="261"/>
      <c r="B141" s="265"/>
      <c r="C141" s="266" t="s">
        <v>222</v>
      </c>
      <c r="D141" s="264"/>
      <c r="IV141" s="195"/>
    </row>
    <row r="142" s="118" customFormat="1" ht="30" customHeight="1" spans="1:256">
      <c r="A142" s="261"/>
      <c r="B142" s="265"/>
      <c r="C142" s="266" t="s">
        <v>223</v>
      </c>
      <c r="D142" s="264"/>
      <c r="IV142" s="195"/>
    </row>
    <row r="143" s="118" customFormat="1" ht="30" customHeight="1" spans="1:256">
      <c r="A143" s="261"/>
      <c r="B143" s="265"/>
      <c r="C143" s="266" t="s">
        <v>224</v>
      </c>
      <c r="D143" s="264"/>
      <c r="IV143" s="195"/>
    </row>
    <row r="144" s="118" customFormat="1" ht="30" customHeight="1" spans="1:256">
      <c r="A144" s="261"/>
      <c r="B144" s="265"/>
      <c r="C144" s="266" t="s">
        <v>225</v>
      </c>
      <c r="D144" s="264"/>
      <c r="IV144" s="195"/>
    </row>
    <row r="145" s="118" customFormat="1" ht="30" customHeight="1" spans="1:256">
      <c r="A145" s="261"/>
      <c r="B145" s="265"/>
      <c r="C145" s="266" t="s">
        <v>226</v>
      </c>
      <c r="D145" s="264"/>
      <c r="IV145" s="195"/>
    </row>
    <row r="146" s="118" customFormat="1" ht="30" customHeight="1" spans="1:256">
      <c r="A146" s="261"/>
      <c r="B146" s="265"/>
      <c r="C146" s="266" t="s">
        <v>227</v>
      </c>
      <c r="D146" s="264"/>
      <c r="IV146" s="195"/>
    </row>
    <row r="147" s="118" customFormat="1" ht="30" customHeight="1" spans="1:256">
      <c r="A147" s="261"/>
      <c r="B147" s="265"/>
      <c r="C147" s="266" t="s">
        <v>228</v>
      </c>
      <c r="D147" s="264"/>
      <c r="IV147" s="195"/>
    </row>
    <row r="148" s="118" customFormat="1" ht="30" customHeight="1" spans="1:256">
      <c r="A148" s="261"/>
      <c r="B148" s="265"/>
      <c r="C148" s="266" t="s">
        <v>229</v>
      </c>
      <c r="D148" s="264">
        <v>716</v>
      </c>
      <c r="IV148" s="195"/>
    </row>
    <row r="149" s="118" customFormat="1" ht="30" customHeight="1" spans="1:256">
      <c r="A149" s="261"/>
      <c r="B149" s="262" t="s">
        <v>230</v>
      </c>
      <c r="C149" s="263"/>
      <c r="D149" s="264">
        <f>SUM(D150:D152)</f>
        <v>127</v>
      </c>
      <c r="IV149" s="195"/>
    </row>
    <row r="150" s="118" customFormat="1" ht="30" customHeight="1" spans="1:256">
      <c r="A150" s="261"/>
      <c r="B150" s="262"/>
      <c r="C150" s="266" t="s">
        <v>135</v>
      </c>
      <c r="D150" s="264">
        <v>29</v>
      </c>
      <c r="IV150" s="195"/>
    </row>
    <row r="151" s="118" customFormat="1" ht="30" customHeight="1" spans="1:256">
      <c r="A151" s="261"/>
      <c r="B151" s="262"/>
      <c r="C151" s="266" t="s">
        <v>136</v>
      </c>
      <c r="D151" s="264">
        <v>98</v>
      </c>
      <c r="IV151" s="195"/>
    </row>
    <row r="152" s="118" customFormat="1" ht="30" customHeight="1" spans="1:256">
      <c r="A152" s="261"/>
      <c r="B152" s="265"/>
      <c r="C152" s="266" t="s">
        <v>231</v>
      </c>
      <c r="D152" s="264">
        <v>0</v>
      </c>
      <c r="IV152" s="195"/>
    </row>
    <row r="153" s="118" customFormat="1" ht="30" customHeight="1" spans="1:256">
      <c r="A153" s="261"/>
      <c r="B153" s="262" t="s">
        <v>232</v>
      </c>
      <c r="C153" s="263"/>
      <c r="D153" s="264">
        <f>SUM(D154:D155)</f>
        <v>174</v>
      </c>
      <c r="IV153" s="195"/>
    </row>
    <row r="154" s="118" customFormat="1" ht="30" customHeight="1" spans="1:256">
      <c r="A154" s="261"/>
      <c r="B154" s="262"/>
      <c r="C154" s="266" t="s">
        <v>135</v>
      </c>
      <c r="D154" s="264">
        <v>24</v>
      </c>
      <c r="IV154" s="195"/>
    </row>
    <row r="155" s="118" customFormat="1" ht="30" customHeight="1" spans="1:256">
      <c r="A155" s="261"/>
      <c r="B155" s="265"/>
      <c r="C155" s="266" t="s">
        <v>233</v>
      </c>
      <c r="D155" s="264">
        <v>150</v>
      </c>
      <c r="IV155" s="195"/>
    </row>
    <row r="156" s="118" customFormat="1" ht="30" customHeight="1" spans="1:256">
      <c r="A156" s="261"/>
      <c r="B156" s="262" t="s">
        <v>234</v>
      </c>
      <c r="C156" s="263"/>
      <c r="D156" s="264">
        <f>SUM(D157:D165)</f>
        <v>1405</v>
      </c>
      <c r="IV156" s="195"/>
    </row>
    <row r="157" s="118" customFormat="1" ht="30" customHeight="1" spans="1:256">
      <c r="A157" s="261"/>
      <c r="B157" s="265"/>
      <c r="C157" s="266" t="s">
        <v>135</v>
      </c>
      <c r="D157" s="264">
        <v>986</v>
      </c>
      <c r="IV157" s="195"/>
    </row>
    <row r="158" s="118" customFormat="1" ht="30" customHeight="1" spans="1:256">
      <c r="A158" s="261"/>
      <c r="B158" s="265"/>
      <c r="C158" s="266" t="s">
        <v>136</v>
      </c>
      <c r="D158" s="264">
        <v>206</v>
      </c>
      <c r="IV158" s="195"/>
    </row>
    <row r="159" s="118" customFormat="1" ht="30" customHeight="1" spans="1:256">
      <c r="A159" s="261"/>
      <c r="B159" s="265"/>
      <c r="C159" s="266" t="s">
        <v>235</v>
      </c>
      <c r="D159" s="264">
        <v>81</v>
      </c>
      <c r="IV159" s="195"/>
    </row>
    <row r="160" s="118" customFormat="1" ht="30" customHeight="1" spans="1:256">
      <c r="A160" s="261"/>
      <c r="B160" s="265"/>
      <c r="C160" s="266" t="s">
        <v>236</v>
      </c>
      <c r="D160" s="264">
        <v>10</v>
      </c>
      <c r="IV160" s="195"/>
    </row>
    <row r="161" s="118" customFormat="1" ht="30" customHeight="1" spans="1:256">
      <c r="A161" s="261"/>
      <c r="B161" s="265"/>
      <c r="C161" s="266" t="s">
        <v>237</v>
      </c>
      <c r="D161" s="264">
        <v>2</v>
      </c>
      <c r="IV161" s="195"/>
    </row>
    <row r="162" s="118" customFormat="1" ht="30" customHeight="1" spans="1:256">
      <c r="A162" s="261"/>
      <c r="B162" s="265"/>
      <c r="C162" s="266" t="s">
        <v>238</v>
      </c>
      <c r="D162" s="264">
        <v>67</v>
      </c>
      <c r="IV162" s="195"/>
    </row>
    <row r="163" s="118" customFormat="1" ht="30" customHeight="1" spans="1:256">
      <c r="A163" s="261"/>
      <c r="B163" s="265"/>
      <c r="C163" s="266" t="s">
        <v>239</v>
      </c>
      <c r="D163" s="264">
        <v>22</v>
      </c>
      <c r="IV163" s="195"/>
    </row>
    <row r="164" s="118" customFormat="1" ht="30" customHeight="1" spans="1:256">
      <c r="A164" s="261"/>
      <c r="B164" s="265"/>
      <c r="C164" s="266" t="s">
        <v>240</v>
      </c>
      <c r="D164" s="264">
        <v>28</v>
      </c>
      <c r="IV164" s="195"/>
    </row>
    <row r="165" s="118" customFormat="1" ht="30" customHeight="1" spans="1:256">
      <c r="A165" s="261"/>
      <c r="B165" s="265"/>
      <c r="C165" s="266" t="s">
        <v>241</v>
      </c>
      <c r="D165" s="264">
        <v>3</v>
      </c>
      <c r="IV165" s="195"/>
    </row>
    <row r="166" s="118" customFormat="1" ht="30" customHeight="1" spans="1:256">
      <c r="A166" s="261"/>
      <c r="B166" s="262" t="s">
        <v>242</v>
      </c>
      <c r="C166" s="263"/>
      <c r="D166" s="264"/>
      <c r="IV166" s="195"/>
    </row>
    <row r="167" s="118" customFormat="1" ht="30" customHeight="1" spans="1:256">
      <c r="A167" s="261"/>
      <c r="B167" s="265"/>
      <c r="C167" s="266" t="s">
        <v>135</v>
      </c>
      <c r="D167" s="264"/>
      <c r="IV167" s="195"/>
    </row>
    <row r="168" s="118" customFormat="1" ht="30" customHeight="1" spans="1:256">
      <c r="A168" s="261"/>
      <c r="B168" s="262" t="s">
        <v>243</v>
      </c>
      <c r="C168" s="266"/>
      <c r="D168" s="264">
        <f>D169</f>
        <v>33</v>
      </c>
      <c r="IV168" s="195"/>
    </row>
    <row r="169" s="118" customFormat="1" ht="30" customHeight="1" spans="1:256">
      <c r="A169" s="261"/>
      <c r="B169" s="265"/>
      <c r="C169" s="262" t="s">
        <v>244</v>
      </c>
      <c r="D169" s="264">
        <v>33</v>
      </c>
      <c r="IV169" s="195"/>
    </row>
    <row r="170" s="118" customFormat="1" ht="30" customHeight="1" spans="1:256">
      <c r="A170" s="271" t="s">
        <v>245</v>
      </c>
      <c r="B170" s="265"/>
      <c r="C170" s="263"/>
      <c r="D170" s="264">
        <f>SUM(D171,D174,D180,D184,D187,D189,D193,D198)</f>
        <v>106659</v>
      </c>
      <c r="IV170" s="195"/>
    </row>
    <row r="171" s="118" customFormat="1" ht="30" customHeight="1" spans="1:256">
      <c r="A171" s="261"/>
      <c r="B171" s="262" t="s">
        <v>246</v>
      </c>
      <c r="C171" s="263"/>
      <c r="D171" s="264">
        <f>SUM(D172:D173)</f>
        <v>1117</v>
      </c>
      <c r="IV171" s="195"/>
    </row>
    <row r="172" s="118" customFormat="1" ht="30" customHeight="1" spans="1:256">
      <c r="A172" s="261"/>
      <c r="B172" s="265"/>
      <c r="C172" s="266" t="s">
        <v>135</v>
      </c>
      <c r="D172" s="264">
        <v>1117</v>
      </c>
      <c r="IV172" s="195"/>
    </row>
    <row r="173" s="118" customFormat="1" ht="30" customHeight="1" spans="1:256">
      <c r="A173" s="261"/>
      <c r="B173" s="265"/>
      <c r="C173" s="266" t="s">
        <v>136</v>
      </c>
      <c r="D173" s="264"/>
      <c r="IV173" s="195"/>
    </row>
    <row r="174" s="118" customFormat="1" ht="30" customHeight="1" spans="1:256">
      <c r="A174" s="261"/>
      <c r="B174" s="262" t="s">
        <v>247</v>
      </c>
      <c r="C174" s="263"/>
      <c r="D174" s="264">
        <f>SUM(D175:D179)</f>
        <v>94072</v>
      </c>
      <c r="IV174" s="195"/>
    </row>
    <row r="175" s="118" customFormat="1" ht="30" customHeight="1" spans="1:256">
      <c r="A175" s="261"/>
      <c r="B175" s="265"/>
      <c r="C175" s="266" t="s">
        <v>248</v>
      </c>
      <c r="D175" s="264">
        <v>8774</v>
      </c>
      <c r="IV175" s="195"/>
    </row>
    <row r="176" s="118" customFormat="1" ht="30" customHeight="1" spans="1:256">
      <c r="A176" s="261"/>
      <c r="B176" s="265"/>
      <c r="C176" s="266" t="s">
        <v>249</v>
      </c>
      <c r="D176" s="264">
        <v>44780</v>
      </c>
      <c r="IV176" s="195"/>
    </row>
    <row r="177" s="118" customFormat="1" ht="30" customHeight="1" spans="1:256">
      <c r="A177" s="261"/>
      <c r="B177" s="265"/>
      <c r="C177" s="266" t="s">
        <v>250</v>
      </c>
      <c r="D177" s="264">
        <v>27514</v>
      </c>
      <c r="IV177" s="195"/>
    </row>
    <row r="178" s="118" customFormat="1" ht="30" customHeight="1" spans="1:256">
      <c r="A178" s="261"/>
      <c r="B178" s="265"/>
      <c r="C178" s="266" t="s">
        <v>251</v>
      </c>
      <c r="D178" s="264">
        <v>12334</v>
      </c>
      <c r="IV178" s="195"/>
    </row>
    <row r="179" s="118" customFormat="1" ht="30" customHeight="1" spans="1:256">
      <c r="A179" s="261"/>
      <c r="B179" s="265"/>
      <c r="C179" s="266" t="s">
        <v>252</v>
      </c>
      <c r="D179" s="264">
        <v>670</v>
      </c>
      <c r="IV179" s="195"/>
    </row>
    <row r="180" s="118" customFormat="1" ht="30" customHeight="1" spans="1:256">
      <c r="A180" s="261"/>
      <c r="B180" s="262" t="s">
        <v>253</v>
      </c>
      <c r="C180" s="263"/>
      <c r="D180" s="264">
        <f>SUM(D181:D183)</f>
        <v>4693</v>
      </c>
      <c r="IV180" s="195"/>
    </row>
    <row r="181" s="118" customFormat="1" ht="30" customHeight="1" spans="1:256">
      <c r="A181" s="261"/>
      <c r="B181" s="265"/>
      <c r="C181" s="266" t="s">
        <v>254</v>
      </c>
      <c r="D181" s="264">
        <v>4693</v>
      </c>
      <c r="IV181" s="195"/>
    </row>
    <row r="182" s="118" customFormat="1" ht="30" customHeight="1" spans="1:256">
      <c r="A182" s="261"/>
      <c r="B182" s="265"/>
      <c r="C182" s="266" t="s">
        <v>255</v>
      </c>
      <c r="D182" s="264"/>
      <c r="IV182" s="195"/>
    </row>
    <row r="183" s="118" customFormat="1" ht="30" customHeight="1" spans="1:256">
      <c r="A183" s="261"/>
      <c r="B183" s="265"/>
      <c r="C183" s="266" t="s">
        <v>256</v>
      </c>
      <c r="D183" s="264"/>
      <c r="IV183" s="195"/>
    </row>
    <row r="184" s="118" customFormat="1" ht="30" customHeight="1" spans="1:256">
      <c r="A184" s="261"/>
      <c r="B184" s="262" t="s">
        <v>257</v>
      </c>
      <c r="C184" s="263"/>
      <c r="D184" s="264">
        <f>SUM(D185:D186)</f>
        <v>132</v>
      </c>
      <c r="IV184" s="195"/>
    </row>
    <row r="185" s="118" customFormat="1" ht="30" customHeight="1" spans="1:256">
      <c r="A185" s="261"/>
      <c r="B185" s="262"/>
      <c r="C185" s="266" t="s">
        <v>258</v>
      </c>
      <c r="D185" s="264"/>
      <c r="IV185" s="195"/>
    </row>
    <row r="186" s="118" customFormat="1" ht="30" customHeight="1" spans="1:256">
      <c r="A186" s="261"/>
      <c r="B186" s="265"/>
      <c r="C186" s="266" t="s">
        <v>259</v>
      </c>
      <c r="D186" s="264">
        <v>132</v>
      </c>
      <c r="IV186" s="195"/>
    </row>
    <row r="187" s="118" customFormat="1" ht="30" customHeight="1" spans="1:256">
      <c r="A187" s="261"/>
      <c r="B187" s="262" t="s">
        <v>260</v>
      </c>
      <c r="C187" s="263"/>
      <c r="D187" s="264">
        <f>SUM(D188:D188)</f>
        <v>28</v>
      </c>
      <c r="IV187" s="195"/>
    </row>
    <row r="188" s="118" customFormat="1" ht="30" customHeight="1" spans="1:256">
      <c r="A188" s="261"/>
      <c r="B188" s="265"/>
      <c r="C188" s="266" t="s">
        <v>261</v>
      </c>
      <c r="D188" s="264">
        <v>28</v>
      </c>
      <c r="IV188" s="195"/>
    </row>
    <row r="189" s="118" customFormat="1" ht="30" customHeight="1" spans="1:256">
      <c r="A189" s="261"/>
      <c r="B189" s="262" t="s">
        <v>262</v>
      </c>
      <c r="C189" s="263"/>
      <c r="D189" s="264">
        <f>SUM(D190:D192)</f>
        <v>783</v>
      </c>
      <c r="IV189" s="195"/>
    </row>
    <row r="190" s="118" customFormat="1" ht="30" customHeight="1" spans="1:256">
      <c r="A190" s="261"/>
      <c r="B190" s="265"/>
      <c r="C190" s="266" t="s">
        <v>263</v>
      </c>
      <c r="D190" s="264">
        <v>527</v>
      </c>
      <c r="IV190" s="195"/>
    </row>
    <row r="191" s="118" customFormat="1" ht="30" customHeight="1" spans="1:256">
      <c r="A191" s="261"/>
      <c r="B191" s="265"/>
      <c r="C191" s="266" t="s">
        <v>264</v>
      </c>
      <c r="D191" s="264">
        <v>251</v>
      </c>
      <c r="IV191" s="195"/>
    </row>
    <row r="192" s="118" customFormat="1" ht="30" customHeight="1" spans="1:256">
      <c r="A192" s="261"/>
      <c r="B192" s="265"/>
      <c r="C192" s="266" t="s">
        <v>265</v>
      </c>
      <c r="D192" s="264">
        <v>5</v>
      </c>
      <c r="IV192" s="195"/>
    </row>
    <row r="193" s="118" customFormat="1" ht="30" customHeight="1" spans="1:256">
      <c r="A193" s="261"/>
      <c r="B193" s="262" t="s">
        <v>266</v>
      </c>
      <c r="C193" s="263"/>
      <c r="D193" s="264">
        <f>SUM(D194:D197)</f>
        <v>4777</v>
      </c>
      <c r="IV193" s="195"/>
    </row>
    <row r="194" s="118" customFormat="1" ht="30" customHeight="1" spans="1:256">
      <c r="A194" s="261"/>
      <c r="B194" s="265"/>
      <c r="C194" s="266" t="s">
        <v>267</v>
      </c>
      <c r="D194" s="264"/>
      <c r="IV194" s="195"/>
    </row>
    <row r="195" s="118" customFormat="1" ht="30" customHeight="1" spans="1:256">
      <c r="A195" s="261"/>
      <c r="B195" s="265"/>
      <c r="C195" s="266" t="s">
        <v>268</v>
      </c>
      <c r="D195" s="264"/>
      <c r="IV195" s="195"/>
    </row>
    <row r="196" s="118" customFormat="1" ht="30" customHeight="1" spans="1:256">
      <c r="A196" s="261"/>
      <c r="B196" s="265"/>
      <c r="C196" s="266" t="s">
        <v>269</v>
      </c>
      <c r="D196" s="264"/>
      <c r="IV196" s="195"/>
    </row>
    <row r="197" s="118" customFormat="1" ht="30" customHeight="1" spans="1:256">
      <c r="A197" s="261"/>
      <c r="B197" s="265"/>
      <c r="C197" s="266" t="s">
        <v>270</v>
      </c>
      <c r="D197" s="264">
        <v>4777</v>
      </c>
      <c r="IV197" s="195"/>
    </row>
    <row r="198" s="118" customFormat="1" ht="30" customHeight="1" spans="1:256">
      <c r="A198" s="261"/>
      <c r="B198" s="262" t="s">
        <v>271</v>
      </c>
      <c r="D198" s="264">
        <f>D199</f>
        <v>1057</v>
      </c>
      <c r="IV198" s="195"/>
    </row>
    <row r="199" s="118" customFormat="1" ht="30" customHeight="1" spans="1:256">
      <c r="A199" s="261"/>
      <c r="B199" s="265"/>
      <c r="C199" s="266" t="s">
        <v>272</v>
      </c>
      <c r="D199" s="264">
        <v>1057</v>
      </c>
      <c r="IV199" s="195"/>
    </row>
    <row r="200" s="118" customFormat="1" ht="30" customHeight="1" spans="1:256">
      <c r="A200" s="271" t="s">
        <v>273</v>
      </c>
      <c r="B200" s="265"/>
      <c r="C200" s="263"/>
      <c r="D200" s="264">
        <f>SUM(D201,D204,D207,D210)</f>
        <v>1187</v>
      </c>
      <c r="IV200" s="195"/>
    </row>
    <row r="201" s="118" customFormat="1" ht="30" customHeight="1" spans="1:256">
      <c r="A201" s="261"/>
      <c r="B201" s="262" t="s">
        <v>274</v>
      </c>
      <c r="C201" s="263"/>
      <c r="D201" s="264">
        <f>SUM(D202:D203)</f>
        <v>306</v>
      </c>
      <c r="IV201" s="195"/>
    </row>
    <row r="202" s="118" customFormat="1" ht="30" customHeight="1" spans="1:256">
      <c r="A202" s="261"/>
      <c r="B202" s="265"/>
      <c r="C202" s="266" t="s">
        <v>135</v>
      </c>
      <c r="D202" s="264">
        <v>306</v>
      </c>
      <c r="IV202" s="195"/>
    </row>
    <row r="203" s="118" customFormat="1" ht="30" customHeight="1" spans="1:256">
      <c r="A203" s="261"/>
      <c r="B203" s="265"/>
      <c r="C203" s="266" t="s">
        <v>275</v>
      </c>
      <c r="D203" s="264"/>
      <c r="IV203" s="195"/>
    </row>
    <row r="204" s="118" customFormat="1" ht="30" customHeight="1" spans="1:256">
      <c r="A204" s="261"/>
      <c r="B204" s="262" t="s">
        <v>276</v>
      </c>
      <c r="C204" s="263"/>
      <c r="D204" s="264">
        <f>SUM(D205:D206)</f>
        <v>762</v>
      </c>
      <c r="IV204" s="195"/>
    </row>
    <row r="205" s="118" customFormat="1" ht="30" customHeight="1" spans="1:256">
      <c r="A205" s="261"/>
      <c r="B205" s="262"/>
      <c r="C205" s="266" t="s">
        <v>277</v>
      </c>
      <c r="D205" s="264"/>
      <c r="IV205" s="195"/>
    </row>
    <row r="206" s="118" customFormat="1" ht="30" customHeight="1" spans="1:256">
      <c r="A206" s="261"/>
      <c r="B206" s="265"/>
      <c r="C206" s="266" t="s">
        <v>278</v>
      </c>
      <c r="D206" s="264">
        <v>762</v>
      </c>
      <c r="IV206" s="195"/>
    </row>
    <row r="207" s="118" customFormat="1" ht="30" customHeight="1" spans="1:256">
      <c r="A207" s="261"/>
      <c r="B207" s="262" t="s">
        <v>279</v>
      </c>
      <c r="C207" s="263"/>
      <c r="D207" s="264">
        <f>D208+D209</f>
        <v>119</v>
      </c>
      <c r="IV207" s="195"/>
    </row>
    <row r="208" s="118" customFormat="1" ht="30" customHeight="1" spans="1:256">
      <c r="A208" s="261"/>
      <c r="B208" s="265"/>
      <c r="C208" s="266" t="s">
        <v>280</v>
      </c>
      <c r="D208" s="264">
        <v>119</v>
      </c>
      <c r="IV208" s="195"/>
    </row>
    <row r="209" s="118" customFormat="1" ht="30" customHeight="1" spans="1:256">
      <c r="A209" s="261"/>
      <c r="B209" s="265"/>
      <c r="C209" s="266" t="s">
        <v>281</v>
      </c>
      <c r="D209" s="264"/>
      <c r="IV209" s="195"/>
    </row>
    <row r="210" s="118" customFormat="1" ht="30" customHeight="1" spans="1:256">
      <c r="A210" s="261"/>
      <c r="B210" s="262" t="s">
        <v>282</v>
      </c>
      <c r="C210" s="266"/>
      <c r="D210" s="264"/>
      <c r="IV210" s="195"/>
    </row>
    <row r="211" s="118" customFormat="1" ht="30" customHeight="1" spans="1:256">
      <c r="A211" s="261"/>
      <c r="B211" s="265"/>
      <c r="C211" s="266" t="s">
        <v>283</v>
      </c>
      <c r="D211" s="264"/>
      <c r="IV211" s="195"/>
    </row>
    <row r="212" s="118" customFormat="1" ht="30" customHeight="1" spans="1:256">
      <c r="A212" s="271" t="s">
        <v>284</v>
      </c>
      <c r="B212" s="265"/>
      <c r="C212" s="263"/>
      <c r="D212" s="264">
        <f>SUM(D213,D224,D227,D232)</f>
        <v>2538</v>
      </c>
      <c r="IV212" s="195"/>
    </row>
    <row r="213" s="118" customFormat="1" ht="30" customHeight="1" spans="1:256">
      <c r="A213" s="261"/>
      <c r="B213" s="262" t="s">
        <v>285</v>
      </c>
      <c r="C213" s="263"/>
      <c r="D213" s="264">
        <f>SUM(D214:D223)</f>
        <v>1020</v>
      </c>
      <c r="IV213" s="195"/>
    </row>
    <row r="214" s="118" customFormat="1" ht="30" customHeight="1" spans="1:256">
      <c r="A214" s="261"/>
      <c r="B214" s="265"/>
      <c r="C214" s="266" t="s">
        <v>135</v>
      </c>
      <c r="D214" s="264">
        <v>577</v>
      </c>
      <c r="IV214" s="195"/>
    </row>
    <row r="215" s="118" customFormat="1" ht="30" customHeight="1" spans="1:256">
      <c r="A215" s="261"/>
      <c r="B215" s="265"/>
      <c r="C215" s="266" t="s">
        <v>136</v>
      </c>
      <c r="D215" s="264">
        <v>35</v>
      </c>
      <c r="IV215" s="195"/>
    </row>
    <row r="216" s="118" customFormat="1" ht="30" customHeight="1" spans="1:256">
      <c r="A216" s="261"/>
      <c r="B216" s="265"/>
      <c r="C216" s="266" t="s">
        <v>286</v>
      </c>
      <c r="D216" s="264">
        <v>1</v>
      </c>
      <c r="IV216" s="195"/>
    </row>
    <row r="217" s="118" customFormat="1" ht="30" customHeight="1" spans="1:256">
      <c r="A217" s="261"/>
      <c r="B217" s="265"/>
      <c r="C217" s="266" t="s">
        <v>287</v>
      </c>
      <c r="D217" s="264"/>
      <c r="IV217" s="195"/>
    </row>
    <row r="218" s="118" customFormat="1" ht="30" customHeight="1" spans="1:256">
      <c r="A218" s="261"/>
      <c r="B218" s="265"/>
      <c r="C218" s="266" t="s">
        <v>288</v>
      </c>
      <c r="D218" s="264">
        <v>180</v>
      </c>
      <c r="IV218" s="195"/>
    </row>
    <row r="219" s="118" customFormat="1" ht="30" customHeight="1" spans="1:256">
      <c r="A219" s="261"/>
      <c r="B219" s="265"/>
      <c r="C219" s="266" t="s">
        <v>289</v>
      </c>
      <c r="D219" s="264">
        <v>14</v>
      </c>
      <c r="IV219" s="195"/>
    </row>
    <row r="220" s="118" customFormat="1" ht="30" customHeight="1" spans="1:256">
      <c r="A220" s="261"/>
      <c r="B220" s="265"/>
      <c r="C220" s="266" t="s">
        <v>290</v>
      </c>
      <c r="D220" s="264">
        <v>5</v>
      </c>
      <c r="IV220" s="195"/>
    </row>
    <row r="221" s="118" customFormat="1" ht="30" customHeight="1" spans="1:256">
      <c r="A221" s="261"/>
      <c r="B221" s="265"/>
      <c r="C221" s="266" t="s">
        <v>291</v>
      </c>
      <c r="D221" s="264">
        <v>9</v>
      </c>
      <c r="IV221" s="195"/>
    </row>
    <row r="222" s="118" customFormat="1" ht="30" customHeight="1" spans="1:256">
      <c r="A222" s="261"/>
      <c r="B222" s="265"/>
      <c r="C222" s="266" t="s">
        <v>292</v>
      </c>
      <c r="D222" s="264"/>
      <c r="IV222" s="195"/>
    </row>
    <row r="223" s="118" customFormat="1" ht="30" customHeight="1" spans="1:256">
      <c r="A223" s="261"/>
      <c r="B223" s="265"/>
      <c r="C223" s="266" t="s">
        <v>293</v>
      </c>
      <c r="D223" s="264">
        <v>199</v>
      </c>
      <c r="IV223" s="195"/>
    </row>
    <row r="224" s="118" customFormat="1" ht="30" customHeight="1" spans="1:256">
      <c r="A224" s="261"/>
      <c r="B224" s="262" t="s">
        <v>294</v>
      </c>
      <c r="C224" s="263"/>
      <c r="D224" s="264">
        <f>SUM(D225:D226)</f>
        <v>673</v>
      </c>
      <c r="IV224" s="195"/>
    </row>
    <row r="225" s="118" customFormat="1" ht="30" customHeight="1" spans="1:256">
      <c r="A225" s="261"/>
      <c r="B225" s="262"/>
      <c r="C225" s="266" t="s">
        <v>295</v>
      </c>
      <c r="D225" s="264">
        <v>673</v>
      </c>
      <c r="IV225" s="195"/>
    </row>
    <row r="226" s="118" customFormat="1" ht="30" customHeight="1" spans="1:256">
      <c r="A226" s="261"/>
      <c r="B226" s="265"/>
      <c r="C226" s="266" t="s">
        <v>296</v>
      </c>
      <c r="D226" s="264"/>
      <c r="IV226" s="195"/>
    </row>
    <row r="227" s="118" customFormat="1" ht="30" customHeight="1" spans="1:256">
      <c r="A227" s="261"/>
      <c r="B227" s="262" t="s">
        <v>297</v>
      </c>
      <c r="C227" s="263"/>
      <c r="D227" s="264">
        <f>SUM(D228:D231)</f>
        <v>95</v>
      </c>
      <c r="IV227" s="195"/>
    </row>
    <row r="228" s="118" customFormat="1" ht="30" customHeight="1" spans="1:256">
      <c r="A228" s="261"/>
      <c r="B228" s="265"/>
      <c r="C228" s="266" t="s">
        <v>298</v>
      </c>
      <c r="D228" s="264">
        <v>3</v>
      </c>
      <c r="IV228" s="195"/>
    </row>
    <row r="229" s="118" customFormat="1" ht="30" customHeight="1" spans="1:256">
      <c r="A229" s="261"/>
      <c r="B229" s="265"/>
      <c r="C229" s="266" t="s">
        <v>299</v>
      </c>
      <c r="D229" s="264"/>
      <c r="IV229" s="195"/>
    </row>
    <row r="230" s="118" customFormat="1" ht="30" customHeight="1" spans="1:256">
      <c r="A230" s="261"/>
      <c r="B230" s="265"/>
      <c r="C230" s="266" t="s">
        <v>300</v>
      </c>
      <c r="D230" s="264">
        <v>92</v>
      </c>
      <c r="IV230" s="195"/>
    </row>
    <row r="231" s="118" customFormat="1" ht="30" customHeight="1" spans="1:256">
      <c r="A231" s="261"/>
      <c r="B231" s="265"/>
      <c r="C231" s="266" t="s">
        <v>301</v>
      </c>
      <c r="D231" s="264"/>
      <c r="IV231" s="195"/>
    </row>
    <row r="232" s="118" customFormat="1" ht="30" customHeight="1" spans="1:256">
      <c r="A232" s="261"/>
      <c r="B232" s="262" t="s">
        <v>302</v>
      </c>
      <c r="C232" s="263"/>
      <c r="D232" s="264">
        <f>SUM(D233:D234)</f>
        <v>750</v>
      </c>
      <c r="IV232" s="195"/>
    </row>
    <row r="233" s="118" customFormat="1" ht="30" customHeight="1" spans="1:256">
      <c r="A233" s="261"/>
      <c r="B233" s="262"/>
      <c r="C233" s="266" t="s">
        <v>303</v>
      </c>
      <c r="D233" s="264">
        <v>417</v>
      </c>
      <c r="IV233" s="195"/>
    </row>
    <row r="234" s="118" customFormat="1" ht="30" customHeight="1" spans="1:256">
      <c r="A234" s="261"/>
      <c r="B234" s="265"/>
      <c r="C234" s="266" t="s">
        <v>304</v>
      </c>
      <c r="D234" s="264">
        <v>333</v>
      </c>
      <c r="IV234" s="195"/>
    </row>
    <row r="235" s="238" customFormat="1" ht="30" customHeight="1" spans="1:10">
      <c r="A235" s="271" t="s">
        <v>305</v>
      </c>
      <c r="B235" s="265"/>
      <c r="C235" s="263"/>
      <c r="D235" s="264">
        <f>SUM(D236,D245,D253,G235,D255,D265,D273,D280,D287,D293,D300,D303,D305,D308,G237,D310,D312,D315,D320,D263)</f>
        <v>85889</v>
      </c>
      <c r="F235" s="272"/>
      <c r="G235" s="272"/>
      <c r="H235" s="272"/>
      <c r="I235" s="272"/>
      <c r="J235" s="272"/>
    </row>
    <row r="236" s="118" customFormat="1" ht="30" customHeight="1" spans="1:256">
      <c r="A236" s="261"/>
      <c r="B236" s="262" t="s">
        <v>306</v>
      </c>
      <c r="C236" s="263"/>
      <c r="D236" s="264">
        <f>SUM(D237:D244)</f>
        <v>1725</v>
      </c>
      <c r="F236" s="273"/>
      <c r="G236" s="273"/>
      <c r="H236" s="273"/>
      <c r="I236" s="273"/>
      <c r="J236" s="273"/>
      <c r="IV236" s="195"/>
    </row>
    <row r="237" s="118" customFormat="1" ht="30" customHeight="1" spans="1:256">
      <c r="A237" s="261"/>
      <c r="B237" s="265"/>
      <c r="C237" s="266" t="s">
        <v>135</v>
      </c>
      <c r="D237" s="264">
        <v>1087</v>
      </c>
      <c r="F237" s="273"/>
      <c r="G237" s="273"/>
      <c r="H237" s="273"/>
      <c r="I237" s="273"/>
      <c r="J237" s="273"/>
      <c r="IV237" s="195"/>
    </row>
    <row r="238" s="118" customFormat="1" ht="30" customHeight="1" spans="1:256">
      <c r="A238" s="261"/>
      <c r="B238" s="265"/>
      <c r="C238" s="266" t="s">
        <v>307</v>
      </c>
      <c r="D238" s="264">
        <v>267</v>
      </c>
      <c r="F238" s="273"/>
      <c r="G238" s="273"/>
      <c r="H238" s="273"/>
      <c r="I238" s="273"/>
      <c r="J238" s="273"/>
      <c r="IV238" s="195"/>
    </row>
    <row r="239" s="118" customFormat="1" ht="30" customHeight="1" spans="1:256">
      <c r="A239" s="261"/>
      <c r="B239" s="265"/>
      <c r="C239" s="266" t="s">
        <v>308</v>
      </c>
      <c r="D239" s="264">
        <v>27</v>
      </c>
      <c r="F239" s="273"/>
      <c r="G239" s="273"/>
      <c r="H239" s="273"/>
      <c r="I239" s="273"/>
      <c r="J239" s="273"/>
      <c r="IV239" s="195"/>
    </row>
    <row r="240" s="118" customFormat="1" ht="30" customHeight="1" spans="1:256">
      <c r="A240" s="261"/>
      <c r="B240" s="265"/>
      <c r="C240" s="266" t="s">
        <v>309</v>
      </c>
      <c r="D240" s="264">
        <v>8</v>
      </c>
      <c r="F240" s="273"/>
      <c r="G240" s="273"/>
      <c r="H240" s="273"/>
      <c r="I240" s="273"/>
      <c r="J240" s="273"/>
      <c r="IV240" s="195"/>
    </row>
    <row r="241" s="118" customFormat="1" ht="30" customHeight="1" spans="1:256">
      <c r="A241" s="261"/>
      <c r="B241" s="265"/>
      <c r="C241" s="266" t="s">
        <v>310</v>
      </c>
      <c r="D241" s="264">
        <v>32</v>
      </c>
      <c r="F241" s="273"/>
      <c r="G241" s="273"/>
      <c r="H241" s="273"/>
      <c r="I241" s="273"/>
      <c r="J241" s="273"/>
      <c r="IV241" s="195"/>
    </row>
    <row r="242" s="118" customFormat="1" ht="30" customHeight="1" spans="1:256">
      <c r="A242" s="261"/>
      <c r="B242" s="265"/>
      <c r="C242" s="266" t="s">
        <v>311</v>
      </c>
      <c r="D242" s="264">
        <v>3</v>
      </c>
      <c r="F242" s="273"/>
      <c r="G242" s="273"/>
      <c r="H242" s="273"/>
      <c r="I242" s="273"/>
      <c r="J242" s="273"/>
      <c r="IV242" s="195"/>
    </row>
    <row r="243" s="118" customFormat="1" ht="30" customHeight="1" spans="1:256">
      <c r="A243" s="261"/>
      <c r="B243" s="265"/>
      <c r="C243" s="266" t="s">
        <v>312</v>
      </c>
      <c r="D243" s="264">
        <v>256</v>
      </c>
      <c r="F243" s="273"/>
      <c r="G243" s="273"/>
      <c r="H243" s="273"/>
      <c r="I243" s="273"/>
      <c r="J243" s="273"/>
      <c r="IV243" s="195"/>
    </row>
    <row r="244" s="118" customFormat="1" ht="30" customHeight="1" spans="1:256">
      <c r="A244" s="261"/>
      <c r="B244" s="265"/>
      <c r="C244" s="266" t="s">
        <v>313</v>
      </c>
      <c r="D244" s="264">
        <v>45</v>
      </c>
      <c r="IV244" s="195"/>
    </row>
    <row r="245" s="118" customFormat="1" ht="30" customHeight="1" spans="1:256">
      <c r="A245" s="261"/>
      <c r="B245" s="262" t="s">
        <v>314</v>
      </c>
      <c r="C245" s="263"/>
      <c r="D245" s="264">
        <f>SUM(D246:D252)</f>
        <v>12908</v>
      </c>
      <c r="IV245" s="195"/>
    </row>
    <row r="246" s="118" customFormat="1" ht="30" customHeight="1" spans="1:256">
      <c r="A246" s="261"/>
      <c r="B246" s="265"/>
      <c r="C246" s="266" t="s">
        <v>135</v>
      </c>
      <c r="D246" s="264">
        <v>527</v>
      </c>
      <c r="IV246" s="195"/>
    </row>
    <row r="247" s="118" customFormat="1" ht="30" customHeight="1" spans="1:256">
      <c r="A247" s="261"/>
      <c r="B247" s="265"/>
      <c r="C247" s="266" t="s">
        <v>315</v>
      </c>
      <c r="D247" s="264"/>
      <c r="IV247" s="195"/>
    </row>
    <row r="248" s="118" customFormat="1" ht="30" customHeight="1" spans="1:256">
      <c r="A248" s="261"/>
      <c r="B248" s="265"/>
      <c r="C248" s="266" t="s">
        <v>316</v>
      </c>
      <c r="D248" s="264"/>
      <c r="IV248" s="195"/>
    </row>
    <row r="249" s="118" customFormat="1" ht="30" customHeight="1" spans="1:256">
      <c r="A249" s="261"/>
      <c r="B249" s="265"/>
      <c r="C249" s="266" t="s">
        <v>317</v>
      </c>
      <c r="D249" s="264">
        <v>5</v>
      </c>
      <c r="IV249" s="195"/>
    </row>
    <row r="250" s="118" customFormat="1" ht="30" customHeight="1" spans="1:256">
      <c r="A250" s="261"/>
      <c r="B250" s="265"/>
      <c r="C250" s="266" t="s">
        <v>318</v>
      </c>
      <c r="D250" s="264">
        <v>3</v>
      </c>
      <c r="IV250" s="195"/>
    </row>
    <row r="251" s="118" customFormat="1" ht="30" customHeight="1" spans="1:256">
      <c r="A251" s="261"/>
      <c r="B251" s="265"/>
      <c r="C251" s="266" t="s">
        <v>319</v>
      </c>
      <c r="D251" s="264">
        <v>12027</v>
      </c>
      <c r="IV251" s="195"/>
    </row>
    <row r="252" s="118" customFormat="1" ht="30" customHeight="1" spans="1:256">
      <c r="A252" s="261"/>
      <c r="B252" s="265"/>
      <c r="C252" s="266" t="s">
        <v>320</v>
      </c>
      <c r="D252" s="264">
        <v>346</v>
      </c>
      <c r="IV252" s="195"/>
    </row>
    <row r="253" s="118" customFormat="1" ht="30" customHeight="1" spans="1:256">
      <c r="A253" s="261"/>
      <c r="B253" s="262" t="s">
        <v>321</v>
      </c>
      <c r="C253" s="263"/>
      <c r="D253" s="264"/>
      <c r="IV253" s="195"/>
    </row>
    <row r="254" s="118" customFormat="1" ht="30" customHeight="1" spans="1:256">
      <c r="A254" s="261"/>
      <c r="B254" s="265"/>
      <c r="C254" s="266" t="s">
        <v>322</v>
      </c>
      <c r="D254" s="264"/>
      <c r="IV254" s="195"/>
    </row>
    <row r="255" s="118" customFormat="1" ht="30" customHeight="1" spans="1:256">
      <c r="A255" s="261"/>
      <c r="B255" s="262" t="s">
        <v>323</v>
      </c>
      <c r="C255" s="263"/>
      <c r="D255" s="264">
        <f>SUM(D256:D262)</f>
        <v>45370</v>
      </c>
      <c r="IV255" s="195"/>
    </row>
    <row r="256" s="118" customFormat="1" ht="30" customHeight="1" spans="1:256">
      <c r="A256" s="261"/>
      <c r="B256" s="265"/>
      <c r="C256" s="266" t="s">
        <v>324</v>
      </c>
      <c r="D256" s="264">
        <v>311</v>
      </c>
      <c r="IV256" s="195"/>
    </row>
    <row r="257" s="118" customFormat="1" ht="30" customHeight="1" spans="1:256">
      <c r="A257" s="261"/>
      <c r="B257" s="265"/>
      <c r="C257" s="266" t="s">
        <v>325</v>
      </c>
      <c r="D257" s="264">
        <v>75</v>
      </c>
      <c r="IV257" s="195"/>
    </row>
    <row r="258" s="118" customFormat="1" ht="30" customHeight="1" spans="1:256">
      <c r="A258" s="261"/>
      <c r="B258" s="265"/>
      <c r="C258" s="266" t="s">
        <v>326</v>
      </c>
      <c r="D258" s="264">
        <v>9597</v>
      </c>
      <c r="IV258" s="195"/>
    </row>
    <row r="259" s="118" customFormat="1" ht="30" customHeight="1" spans="1:256">
      <c r="A259" s="261"/>
      <c r="B259" s="265"/>
      <c r="C259" s="266" t="s">
        <v>327</v>
      </c>
      <c r="D259" s="264">
        <v>2864</v>
      </c>
      <c r="IV259" s="195"/>
    </row>
    <row r="260" s="118" customFormat="1" ht="30" customHeight="1" spans="1:256">
      <c r="A260" s="261"/>
      <c r="B260" s="265"/>
      <c r="C260" s="266" t="s">
        <v>328</v>
      </c>
      <c r="D260" s="264">
        <v>32515</v>
      </c>
      <c r="IV260" s="195"/>
    </row>
    <row r="261" s="118" customFormat="1" ht="30" customHeight="1" spans="1:256">
      <c r="A261" s="261"/>
      <c r="B261" s="265"/>
      <c r="C261" s="266" t="s">
        <v>329</v>
      </c>
      <c r="D261" s="264"/>
      <c r="IV261" s="195"/>
    </row>
    <row r="262" s="118" customFormat="1" ht="30" customHeight="1" spans="1:256">
      <c r="A262" s="261"/>
      <c r="B262" s="265"/>
      <c r="C262" s="266" t="s">
        <v>330</v>
      </c>
      <c r="D262" s="264">
        <v>8</v>
      </c>
      <c r="IV262" s="195"/>
    </row>
    <row r="263" s="118" customFormat="1" ht="30" customHeight="1" spans="1:256">
      <c r="A263" s="261"/>
      <c r="B263" s="262" t="s">
        <v>331</v>
      </c>
      <c r="C263" s="266"/>
      <c r="D263" s="264">
        <f>D264</f>
        <v>1000</v>
      </c>
      <c r="IV263" s="195"/>
    </row>
    <row r="264" s="118" customFormat="1" ht="30" customHeight="1" spans="1:256">
      <c r="A264" s="261"/>
      <c r="B264" s="265"/>
      <c r="C264" s="266" t="s">
        <v>332</v>
      </c>
      <c r="D264" s="264">
        <v>1000</v>
      </c>
      <c r="IV264" s="195"/>
    </row>
    <row r="265" s="118" customFormat="1" ht="30" customHeight="1" spans="1:256">
      <c r="A265" s="261"/>
      <c r="B265" s="262" t="s">
        <v>333</v>
      </c>
      <c r="C265" s="263"/>
      <c r="D265" s="264">
        <f>SUM(D266:D272)</f>
        <v>4056</v>
      </c>
      <c r="IV265" s="195"/>
    </row>
    <row r="266" s="118" customFormat="1" ht="30" customHeight="1" spans="1:256">
      <c r="A266" s="261"/>
      <c r="B266" s="262"/>
      <c r="C266" s="266" t="s">
        <v>334</v>
      </c>
      <c r="D266" s="264">
        <v>340</v>
      </c>
      <c r="IV266" s="195"/>
    </row>
    <row r="267" s="118" customFormat="1" ht="30" customHeight="1" spans="1:256">
      <c r="A267" s="261"/>
      <c r="B267" s="262"/>
      <c r="C267" s="266" t="s">
        <v>335</v>
      </c>
      <c r="D267" s="264">
        <v>718</v>
      </c>
      <c r="IV267" s="195"/>
    </row>
    <row r="268" s="118" customFormat="1" ht="30" customHeight="1" spans="1:256">
      <c r="A268" s="261"/>
      <c r="B268" s="262"/>
      <c r="C268" s="266" t="s">
        <v>336</v>
      </c>
      <c r="D268" s="264">
        <v>749</v>
      </c>
      <c r="IV268" s="195"/>
    </row>
    <row r="269" s="118" customFormat="1" ht="30" customHeight="1" spans="1:256">
      <c r="A269" s="261"/>
      <c r="B269" s="262"/>
      <c r="C269" s="266" t="s">
        <v>337</v>
      </c>
      <c r="D269" s="264">
        <v>251</v>
      </c>
      <c r="IV269" s="195"/>
    </row>
    <row r="270" s="118" customFormat="1" ht="30" customHeight="1" spans="1:256">
      <c r="A270" s="261"/>
      <c r="B270" s="265"/>
      <c r="C270" s="266" t="s">
        <v>338</v>
      </c>
      <c r="D270" s="264">
        <v>1770</v>
      </c>
      <c r="IV270" s="195"/>
    </row>
    <row r="271" s="118" customFormat="1" ht="30" customHeight="1" spans="1:256">
      <c r="A271" s="261"/>
      <c r="B271" s="265"/>
      <c r="C271" s="266" t="s">
        <v>339</v>
      </c>
      <c r="D271" s="264">
        <v>200</v>
      </c>
      <c r="IV271" s="195"/>
    </row>
    <row r="272" s="118" customFormat="1" ht="30" customHeight="1" spans="1:256">
      <c r="A272" s="261"/>
      <c r="B272" s="265"/>
      <c r="C272" s="266" t="s">
        <v>340</v>
      </c>
      <c r="D272" s="264">
        <v>28</v>
      </c>
      <c r="IV272" s="195"/>
    </row>
    <row r="273" s="118" customFormat="1" ht="30" customHeight="1" spans="1:256">
      <c r="A273" s="261"/>
      <c r="B273" s="262" t="s">
        <v>341</v>
      </c>
      <c r="C273" s="263"/>
      <c r="D273" s="264">
        <f>SUM(D274:D279)</f>
        <v>6094</v>
      </c>
      <c r="IV273" s="195"/>
    </row>
    <row r="274" s="118" customFormat="1" ht="30" customHeight="1" spans="1:256">
      <c r="A274" s="261"/>
      <c r="B274" s="265"/>
      <c r="C274" s="266" t="s">
        <v>342</v>
      </c>
      <c r="D274" s="264">
        <v>2800</v>
      </c>
      <c r="IV274" s="195"/>
    </row>
    <row r="275" s="118" customFormat="1" ht="30" customHeight="1" spans="1:256">
      <c r="A275" s="261"/>
      <c r="B275" s="265"/>
      <c r="C275" s="266" t="s">
        <v>343</v>
      </c>
      <c r="D275" s="264">
        <v>1883</v>
      </c>
      <c r="IV275" s="195"/>
    </row>
    <row r="276" s="118" customFormat="1" ht="30" customHeight="1" spans="1:256">
      <c r="A276" s="261"/>
      <c r="B276" s="265"/>
      <c r="C276" s="266" t="s">
        <v>344</v>
      </c>
      <c r="D276" s="264">
        <v>175</v>
      </c>
      <c r="IV276" s="195"/>
    </row>
    <row r="277" s="118" customFormat="1" ht="30" customHeight="1" spans="1:256">
      <c r="A277" s="261"/>
      <c r="B277" s="265"/>
      <c r="C277" s="266" t="s">
        <v>345</v>
      </c>
      <c r="D277" s="264">
        <v>1097</v>
      </c>
      <c r="IV277" s="195"/>
    </row>
    <row r="278" s="118" customFormat="1" ht="30" customHeight="1" spans="1:256">
      <c r="A278" s="261"/>
      <c r="B278" s="265"/>
      <c r="C278" s="266" t="s">
        <v>346</v>
      </c>
      <c r="D278" s="264">
        <v>73</v>
      </c>
      <c r="IV278" s="195"/>
    </row>
    <row r="279" s="118" customFormat="1" ht="30" customHeight="1" spans="1:256">
      <c r="A279" s="261"/>
      <c r="B279" s="265"/>
      <c r="C279" s="266" t="s">
        <v>347</v>
      </c>
      <c r="D279" s="264">
        <v>66</v>
      </c>
      <c r="IV279" s="195"/>
    </row>
    <row r="280" s="118" customFormat="1" ht="30" customHeight="1" spans="1:256">
      <c r="A280" s="261"/>
      <c r="B280" s="262" t="s">
        <v>348</v>
      </c>
      <c r="C280" s="263"/>
      <c r="D280" s="264">
        <f>SUM(D281:D286)</f>
        <v>5124</v>
      </c>
      <c r="IV280" s="195"/>
    </row>
    <row r="281" s="118" customFormat="1" ht="30" customHeight="1" spans="1:256">
      <c r="A281" s="261"/>
      <c r="B281" s="265"/>
      <c r="C281" s="266" t="s">
        <v>349</v>
      </c>
      <c r="D281" s="264">
        <v>498</v>
      </c>
      <c r="IV281" s="195"/>
    </row>
    <row r="282" s="118" customFormat="1" ht="30" customHeight="1" spans="1:256">
      <c r="A282" s="261"/>
      <c r="B282" s="265"/>
      <c r="C282" s="266" t="s">
        <v>350</v>
      </c>
      <c r="D282" s="264">
        <v>4458</v>
      </c>
      <c r="IV282" s="195"/>
    </row>
    <row r="283" s="118" customFormat="1" ht="30" customHeight="1" spans="1:256">
      <c r="A283" s="261"/>
      <c r="B283" s="265"/>
      <c r="C283" s="266" t="s">
        <v>351</v>
      </c>
      <c r="D283" s="264">
        <v>73</v>
      </c>
      <c r="IV283" s="195"/>
    </row>
    <row r="284" s="118" customFormat="1" ht="30" customHeight="1" spans="1:256">
      <c r="A284" s="261"/>
      <c r="B284" s="265"/>
      <c r="C284" s="266" t="s">
        <v>352</v>
      </c>
      <c r="D284" s="264">
        <v>21</v>
      </c>
      <c r="IV284" s="195"/>
    </row>
    <row r="285" s="118" customFormat="1" ht="30" customHeight="1" spans="1:256">
      <c r="A285" s="261"/>
      <c r="B285" s="265"/>
      <c r="C285" s="266" t="s">
        <v>170</v>
      </c>
      <c r="D285" s="264">
        <v>53</v>
      </c>
      <c r="IV285" s="195"/>
    </row>
    <row r="286" s="118" customFormat="1" ht="30" customHeight="1" spans="1:256">
      <c r="A286" s="261"/>
      <c r="B286" s="265"/>
      <c r="C286" s="266" t="s">
        <v>353</v>
      </c>
      <c r="D286" s="264">
        <v>21</v>
      </c>
      <c r="IV286" s="195"/>
    </row>
    <row r="287" s="118" customFormat="1" ht="30" customHeight="1" spans="1:256">
      <c r="A287" s="261"/>
      <c r="B287" s="262" t="s">
        <v>354</v>
      </c>
      <c r="C287" s="263"/>
      <c r="D287" s="264">
        <f>SUM(D288:D292)</f>
        <v>694</v>
      </c>
      <c r="IV287" s="195"/>
    </row>
    <row r="288" s="118" customFormat="1" ht="30" customHeight="1" spans="1:256">
      <c r="A288" s="261"/>
      <c r="B288" s="265"/>
      <c r="C288" s="266" t="s">
        <v>355</v>
      </c>
      <c r="D288" s="264">
        <v>19</v>
      </c>
      <c r="IV288" s="195"/>
    </row>
    <row r="289" s="118" customFormat="1" ht="30" customHeight="1" spans="1:256">
      <c r="A289" s="261"/>
      <c r="B289" s="265"/>
      <c r="C289" s="266" t="s">
        <v>356</v>
      </c>
      <c r="D289" s="264">
        <v>84</v>
      </c>
      <c r="IV289" s="195"/>
    </row>
    <row r="290" s="118" customFormat="1" ht="30" customHeight="1" spans="1:256">
      <c r="A290" s="261"/>
      <c r="B290" s="265"/>
      <c r="C290" s="266" t="s">
        <v>357</v>
      </c>
      <c r="D290" s="264">
        <v>63</v>
      </c>
      <c r="IV290" s="195"/>
    </row>
    <row r="291" s="118" customFormat="1" ht="30" customHeight="1" spans="1:256">
      <c r="A291" s="261"/>
      <c r="B291" s="265"/>
      <c r="C291" s="266" t="s">
        <v>358</v>
      </c>
      <c r="D291" s="264">
        <v>476</v>
      </c>
      <c r="IV291" s="195"/>
    </row>
    <row r="292" s="118" customFormat="1" ht="30" customHeight="1" spans="1:256">
      <c r="A292" s="261"/>
      <c r="B292" s="265"/>
      <c r="C292" s="266" t="s">
        <v>359</v>
      </c>
      <c r="D292" s="264">
        <v>52</v>
      </c>
      <c r="IV292" s="195"/>
    </row>
    <row r="293" s="118" customFormat="1" ht="30" customHeight="1" spans="1:256">
      <c r="A293" s="261"/>
      <c r="B293" s="262" t="s">
        <v>360</v>
      </c>
      <c r="C293" s="263"/>
      <c r="D293" s="264">
        <f>SUM(D294:D299)</f>
        <v>1854</v>
      </c>
      <c r="IV293" s="195"/>
    </row>
    <row r="294" s="118" customFormat="1" ht="30" customHeight="1" spans="1:256">
      <c r="A294" s="261"/>
      <c r="B294" s="265"/>
      <c r="C294" s="266" t="s">
        <v>135</v>
      </c>
      <c r="D294" s="264">
        <v>175</v>
      </c>
      <c r="IV294" s="195"/>
    </row>
    <row r="295" s="118" customFormat="1" ht="30" customHeight="1" spans="1:256">
      <c r="A295" s="261"/>
      <c r="B295" s="265"/>
      <c r="C295" s="266" t="s">
        <v>361</v>
      </c>
      <c r="D295" s="264">
        <v>402</v>
      </c>
      <c r="IV295" s="195"/>
    </row>
    <row r="296" s="118" customFormat="1" ht="30" customHeight="1" spans="1:256">
      <c r="A296" s="261"/>
      <c r="B296" s="265"/>
      <c r="C296" s="266" t="s">
        <v>362</v>
      </c>
      <c r="D296" s="264">
        <v>468</v>
      </c>
      <c r="IV296" s="195"/>
    </row>
    <row r="297" s="118" customFormat="1" ht="30" customHeight="1" spans="1:256">
      <c r="A297" s="261"/>
      <c r="B297" s="265"/>
      <c r="C297" s="266" t="s">
        <v>363</v>
      </c>
      <c r="D297" s="264">
        <v>6</v>
      </c>
      <c r="IV297" s="195"/>
    </row>
    <row r="298" s="118" customFormat="1" ht="30" customHeight="1" spans="1:256">
      <c r="A298" s="261"/>
      <c r="B298" s="265"/>
      <c r="C298" s="266" t="s">
        <v>364</v>
      </c>
      <c r="D298" s="264">
        <v>445</v>
      </c>
      <c r="IV298" s="195"/>
    </row>
    <row r="299" s="118" customFormat="1" ht="30" customHeight="1" spans="1:256">
      <c r="A299" s="261"/>
      <c r="B299" s="265"/>
      <c r="C299" s="266" t="s">
        <v>365</v>
      </c>
      <c r="D299" s="264">
        <v>358</v>
      </c>
      <c r="IV299" s="195"/>
    </row>
    <row r="300" s="118" customFormat="1" ht="30" customHeight="1" spans="1:256">
      <c r="A300" s="261"/>
      <c r="B300" s="262" t="s">
        <v>366</v>
      </c>
      <c r="C300" s="266"/>
      <c r="D300" s="264">
        <f>D301+D302</f>
        <v>94</v>
      </c>
      <c r="IV300" s="195"/>
    </row>
    <row r="301" s="118" customFormat="1" ht="30" customHeight="1" spans="1:256">
      <c r="A301" s="261"/>
      <c r="B301" s="265"/>
      <c r="C301" s="266" t="s">
        <v>135</v>
      </c>
      <c r="D301" s="264">
        <v>84</v>
      </c>
      <c r="IV301" s="195"/>
    </row>
    <row r="302" s="118" customFormat="1" ht="30" customHeight="1" spans="1:256">
      <c r="A302" s="261"/>
      <c r="B302" s="265"/>
      <c r="C302" s="266" t="s">
        <v>136</v>
      </c>
      <c r="D302" s="264">
        <v>10</v>
      </c>
      <c r="IV302" s="195"/>
    </row>
    <row r="303" s="118" customFormat="1" ht="30" customHeight="1" spans="1:256">
      <c r="A303" s="261"/>
      <c r="B303" s="262" t="s">
        <v>367</v>
      </c>
      <c r="C303" s="263"/>
      <c r="D303" s="264">
        <f>SUM(D304:D304)</f>
        <v>4041</v>
      </c>
      <c r="IV303" s="195"/>
    </row>
    <row r="304" s="118" customFormat="1" ht="30" customHeight="1" spans="1:256">
      <c r="A304" s="261"/>
      <c r="B304" s="265"/>
      <c r="C304" s="266" t="s">
        <v>368</v>
      </c>
      <c r="D304" s="264">
        <v>4041</v>
      </c>
      <c r="IV304" s="195"/>
    </row>
    <row r="305" s="118" customFormat="1" ht="30" customHeight="1" spans="1:256">
      <c r="A305" s="261"/>
      <c r="B305" s="262" t="s">
        <v>369</v>
      </c>
      <c r="C305" s="263"/>
      <c r="D305" s="264">
        <f>SUM(D306:D307)</f>
        <v>637</v>
      </c>
      <c r="IV305" s="195"/>
    </row>
    <row r="306" s="118" customFormat="1" ht="30" customHeight="1" spans="1:256">
      <c r="A306" s="261"/>
      <c r="B306" s="262"/>
      <c r="C306" s="266" t="s">
        <v>370</v>
      </c>
      <c r="D306" s="264">
        <v>605</v>
      </c>
      <c r="IV306" s="195"/>
    </row>
    <row r="307" s="118" customFormat="1" ht="30" customHeight="1" spans="1:256">
      <c r="A307" s="261"/>
      <c r="B307" s="265"/>
      <c r="C307" s="266" t="s">
        <v>371</v>
      </c>
      <c r="D307" s="264">
        <v>32</v>
      </c>
      <c r="IV307" s="195"/>
    </row>
    <row r="308" s="118" customFormat="1" ht="30" customHeight="1" spans="1:256">
      <c r="A308" s="261"/>
      <c r="B308" s="262" t="s">
        <v>372</v>
      </c>
      <c r="C308" s="266"/>
      <c r="D308" s="264">
        <f>D309</f>
        <v>416</v>
      </c>
      <c r="IV308" s="195"/>
    </row>
    <row r="309" s="118" customFormat="1" ht="30" customHeight="1" spans="1:256">
      <c r="A309" s="261"/>
      <c r="B309" s="265"/>
      <c r="C309" s="266" t="s">
        <v>373</v>
      </c>
      <c r="D309" s="264">
        <v>416</v>
      </c>
      <c r="IV309" s="195"/>
    </row>
    <row r="310" s="118" customFormat="1" ht="30" customHeight="1" spans="1:256">
      <c r="A310" s="261"/>
      <c r="B310" s="274" t="s">
        <v>374</v>
      </c>
      <c r="C310" s="263"/>
      <c r="D310" s="264">
        <f>SUM(D311:D311)</f>
        <v>6</v>
      </c>
      <c r="IV310" s="195"/>
    </row>
    <row r="311" s="118" customFormat="1" ht="30" customHeight="1" spans="1:256">
      <c r="A311" s="261"/>
      <c r="B311" s="265"/>
      <c r="C311" s="275" t="s">
        <v>375</v>
      </c>
      <c r="D311" s="264">
        <v>6</v>
      </c>
      <c r="IV311" s="195"/>
    </row>
    <row r="312" s="118" customFormat="1" ht="30" customHeight="1" spans="1:256">
      <c r="A312" s="261"/>
      <c r="B312" s="274" t="s">
        <v>376</v>
      </c>
      <c r="C312" s="275"/>
      <c r="D312" s="264">
        <f>D313+D314</f>
        <v>1155</v>
      </c>
      <c r="IV312" s="195"/>
    </row>
    <row r="313" s="118" customFormat="1" ht="30" customHeight="1" spans="1:256">
      <c r="A313" s="261"/>
      <c r="B313" s="265"/>
      <c r="C313" s="275" t="s">
        <v>322</v>
      </c>
      <c r="D313" s="264">
        <v>1155</v>
      </c>
      <c r="IV313" s="195"/>
    </row>
    <row r="314" s="118" customFormat="1" ht="30" customHeight="1" spans="1:256">
      <c r="A314" s="261"/>
      <c r="B314" s="265"/>
      <c r="C314" s="275" t="s">
        <v>377</v>
      </c>
      <c r="D314" s="264"/>
      <c r="IV314" s="195"/>
    </row>
    <row r="315" s="118" customFormat="1" ht="30" customHeight="1" spans="1:256">
      <c r="A315" s="261"/>
      <c r="B315" s="274" t="s">
        <v>378</v>
      </c>
      <c r="C315" s="275"/>
      <c r="D315" s="264">
        <f>D316+D317++D318+D319</f>
        <v>286</v>
      </c>
      <c r="IV315" s="195"/>
    </row>
    <row r="316" s="118" customFormat="1" ht="30" customHeight="1" spans="1:256">
      <c r="A316" s="261"/>
      <c r="B316" s="265"/>
      <c r="C316" s="266" t="s">
        <v>135</v>
      </c>
      <c r="D316" s="264">
        <v>193</v>
      </c>
      <c r="IV316" s="195"/>
    </row>
    <row r="317" s="118" customFormat="1" ht="30" customHeight="1" spans="1:256">
      <c r="A317" s="261"/>
      <c r="B317" s="265"/>
      <c r="C317" s="266" t="s">
        <v>136</v>
      </c>
      <c r="D317" s="264">
        <v>5</v>
      </c>
      <c r="IV317" s="195"/>
    </row>
    <row r="318" s="118" customFormat="1" ht="30" customHeight="1" spans="1:256">
      <c r="A318" s="261"/>
      <c r="B318" s="265"/>
      <c r="C318" s="266" t="s">
        <v>315</v>
      </c>
      <c r="D318" s="264">
        <v>20</v>
      </c>
      <c r="IV318" s="195"/>
    </row>
    <row r="319" s="118" customFormat="1" ht="30" customHeight="1" spans="1:256">
      <c r="A319" s="261"/>
      <c r="B319" s="265"/>
      <c r="C319" s="266" t="s">
        <v>379</v>
      </c>
      <c r="D319" s="264">
        <v>68</v>
      </c>
      <c r="IV319" s="195"/>
    </row>
    <row r="320" s="118" customFormat="1" ht="30" customHeight="1" spans="1:256">
      <c r="A320" s="261"/>
      <c r="B320" s="262" t="s">
        <v>380</v>
      </c>
      <c r="C320" s="263"/>
      <c r="D320" s="264">
        <f>D321</f>
        <v>429</v>
      </c>
      <c r="IV320" s="195"/>
    </row>
    <row r="321" s="118" customFormat="1" ht="30" customHeight="1" spans="1:256">
      <c r="A321" s="261"/>
      <c r="B321" s="265"/>
      <c r="C321" s="266" t="s">
        <v>381</v>
      </c>
      <c r="D321" s="264">
        <v>429</v>
      </c>
      <c r="IV321" s="195"/>
    </row>
    <row r="322" s="118" customFormat="1" ht="30" customHeight="1" spans="1:256">
      <c r="A322" s="271" t="s">
        <v>382</v>
      </c>
      <c r="B322" s="265"/>
      <c r="C322" s="263"/>
      <c r="D322" s="264">
        <f>SUM(D323,D326,D329,D332,D340,D345,D348,D351,D359,,D361,D363,D365)</f>
        <v>39972</v>
      </c>
      <c r="IV322" s="195"/>
    </row>
    <row r="323" s="118" customFormat="1" ht="30" customHeight="1" spans="1:256">
      <c r="A323" s="261"/>
      <c r="B323" s="262" t="s">
        <v>383</v>
      </c>
      <c r="C323" s="263"/>
      <c r="D323" s="264">
        <f>D324+D325</f>
        <v>710</v>
      </c>
      <c r="IV323" s="195"/>
    </row>
    <row r="324" s="118" customFormat="1" ht="30" customHeight="1" spans="1:256">
      <c r="A324" s="261"/>
      <c r="B324" s="265"/>
      <c r="C324" s="266" t="s">
        <v>135</v>
      </c>
      <c r="D324" s="264">
        <v>607</v>
      </c>
      <c r="IV324" s="195"/>
    </row>
    <row r="325" s="118" customFormat="1" ht="30" customHeight="1" spans="1:256">
      <c r="A325" s="261"/>
      <c r="B325" s="265"/>
      <c r="C325" s="266" t="s">
        <v>136</v>
      </c>
      <c r="D325" s="264">
        <v>103</v>
      </c>
      <c r="IV325" s="195"/>
    </row>
    <row r="326" s="118" customFormat="1" ht="30" customHeight="1" spans="1:256">
      <c r="A326" s="261"/>
      <c r="B326" s="262" t="s">
        <v>384</v>
      </c>
      <c r="C326" s="266"/>
      <c r="D326" s="264">
        <f>D327+D328</f>
        <v>169</v>
      </c>
      <c r="IV326" s="195"/>
    </row>
    <row r="327" s="118" customFormat="1" ht="30" customHeight="1" spans="1:256">
      <c r="A327" s="261"/>
      <c r="B327" s="265"/>
      <c r="C327" s="266" t="s">
        <v>385</v>
      </c>
      <c r="D327" s="264">
        <v>14</v>
      </c>
      <c r="IV327" s="195"/>
    </row>
    <row r="328" s="118" customFormat="1" ht="30" customHeight="1" spans="1:256">
      <c r="A328" s="261"/>
      <c r="B328" s="265"/>
      <c r="C328" s="266" t="s">
        <v>386</v>
      </c>
      <c r="D328" s="264">
        <v>155</v>
      </c>
      <c r="IV328" s="195"/>
    </row>
    <row r="329" s="118" customFormat="1" ht="30" customHeight="1" spans="1:256">
      <c r="A329" s="261"/>
      <c r="B329" s="262" t="s">
        <v>387</v>
      </c>
      <c r="C329" s="263"/>
      <c r="D329" s="264">
        <f>SUM(D330:D331)</f>
        <v>1959</v>
      </c>
      <c r="IV329" s="195"/>
    </row>
    <row r="330" s="118" customFormat="1" ht="30" customHeight="1" spans="1:256">
      <c r="A330" s="261"/>
      <c r="B330" s="262"/>
      <c r="C330" s="266" t="s">
        <v>388</v>
      </c>
      <c r="D330" s="264">
        <v>1457</v>
      </c>
      <c r="IV330" s="195"/>
    </row>
    <row r="331" s="118" customFormat="1" ht="30" customHeight="1" spans="1:256">
      <c r="A331" s="261"/>
      <c r="B331" s="265"/>
      <c r="C331" s="266" t="s">
        <v>389</v>
      </c>
      <c r="D331" s="264">
        <v>502</v>
      </c>
      <c r="IV331" s="195"/>
    </row>
    <row r="332" s="118" customFormat="1" ht="30" customHeight="1" spans="1:256">
      <c r="A332" s="261"/>
      <c r="B332" s="262" t="s">
        <v>390</v>
      </c>
      <c r="C332" s="263"/>
      <c r="D332" s="264">
        <f>SUM(D333:D339)</f>
        <v>21219</v>
      </c>
      <c r="IV332" s="195"/>
    </row>
    <row r="333" s="118" customFormat="1" ht="30" customHeight="1" spans="1:256">
      <c r="A333" s="261"/>
      <c r="B333" s="265"/>
      <c r="C333" s="266" t="s">
        <v>391</v>
      </c>
      <c r="D333" s="264">
        <v>1575</v>
      </c>
      <c r="IV333" s="195"/>
    </row>
    <row r="334" s="118" customFormat="1" ht="30" customHeight="1" spans="1:256">
      <c r="A334" s="261"/>
      <c r="B334" s="265"/>
      <c r="C334" s="266" t="s">
        <v>392</v>
      </c>
      <c r="D334" s="264">
        <v>577</v>
      </c>
      <c r="IV334" s="195"/>
    </row>
    <row r="335" s="118" customFormat="1" ht="30" customHeight="1" spans="1:256">
      <c r="A335" s="261"/>
      <c r="B335" s="265"/>
      <c r="C335" s="266" t="s">
        <v>393</v>
      </c>
      <c r="D335" s="264">
        <v>513</v>
      </c>
      <c r="IV335" s="195"/>
    </row>
    <row r="336" s="118" customFormat="1" ht="30" customHeight="1" spans="1:256">
      <c r="A336" s="261"/>
      <c r="B336" s="265"/>
      <c r="C336" s="266" t="s">
        <v>394</v>
      </c>
      <c r="D336" s="264">
        <v>5002</v>
      </c>
      <c r="IV336" s="195"/>
    </row>
    <row r="337" s="118" customFormat="1" ht="30" customHeight="1" spans="1:256">
      <c r="A337" s="261"/>
      <c r="B337" s="265"/>
      <c r="C337" s="266" t="s">
        <v>395</v>
      </c>
      <c r="D337" s="264">
        <v>339</v>
      </c>
      <c r="IV337" s="195"/>
    </row>
    <row r="338" s="118" customFormat="1" ht="30" customHeight="1" spans="1:256">
      <c r="A338" s="261"/>
      <c r="B338" s="265"/>
      <c r="C338" s="266" t="s">
        <v>396</v>
      </c>
      <c r="D338" s="264">
        <v>13192</v>
      </c>
      <c r="IV338" s="195"/>
    </row>
    <row r="339" s="118" customFormat="1" ht="30" customHeight="1" spans="1:256">
      <c r="A339" s="261"/>
      <c r="B339" s="265"/>
      <c r="C339" s="266" t="s">
        <v>397</v>
      </c>
      <c r="D339" s="264">
        <v>21</v>
      </c>
      <c r="IV339" s="195"/>
    </row>
    <row r="340" s="238" customFormat="1" ht="30" customHeight="1" spans="1:255">
      <c r="A340" s="261"/>
      <c r="B340" s="262" t="s">
        <v>398</v>
      </c>
      <c r="C340" s="263"/>
      <c r="D340" s="264">
        <f>SUM(D341:D344)</f>
        <v>6556</v>
      </c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  <c r="BH340" s="118"/>
      <c r="BI340" s="118"/>
      <c r="BJ340" s="118"/>
      <c r="BK340" s="118"/>
      <c r="BL340" s="118"/>
      <c r="BM340" s="118"/>
      <c r="BN340" s="118"/>
      <c r="BO340" s="118"/>
      <c r="BP340" s="118"/>
      <c r="BQ340" s="118"/>
      <c r="BR340" s="118"/>
      <c r="BS340" s="118"/>
      <c r="BT340" s="118"/>
      <c r="BU340" s="118"/>
      <c r="BV340" s="118"/>
      <c r="BW340" s="118"/>
      <c r="BX340" s="118"/>
      <c r="BY340" s="118"/>
      <c r="BZ340" s="118"/>
      <c r="CA340" s="118"/>
      <c r="CB340" s="118"/>
      <c r="CC340" s="118"/>
      <c r="CD340" s="118"/>
      <c r="CE340" s="118"/>
      <c r="CF340" s="118"/>
      <c r="CG340" s="118"/>
      <c r="CH340" s="118"/>
      <c r="CI340" s="118"/>
      <c r="CJ340" s="118"/>
      <c r="CK340" s="118"/>
      <c r="CL340" s="118"/>
      <c r="CM340" s="118"/>
      <c r="CN340" s="118"/>
      <c r="CO340" s="118"/>
      <c r="CP340" s="118"/>
      <c r="CQ340" s="118"/>
      <c r="CR340" s="118"/>
      <c r="CS340" s="118"/>
      <c r="CT340" s="118"/>
      <c r="CU340" s="118"/>
      <c r="CV340" s="118"/>
      <c r="CW340" s="118"/>
      <c r="CX340" s="118"/>
      <c r="CY340" s="118"/>
      <c r="CZ340" s="118"/>
      <c r="DA340" s="118"/>
      <c r="DB340" s="118"/>
      <c r="DC340" s="118"/>
      <c r="DD340" s="118"/>
      <c r="DE340" s="118"/>
      <c r="DF340" s="118"/>
      <c r="DG340" s="118"/>
      <c r="DH340" s="118"/>
      <c r="DI340" s="118"/>
      <c r="DJ340" s="118"/>
      <c r="DK340" s="118"/>
      <c r="DL340" s="118"/>
      <c r="DM340" s="118"/>
      <c r="DN340" s="118"/>
      <c r="DO340" s="118"/>
      <c r="DP340" s="118"/>
      <c r="DQ340" s="118"/>
      <c r="DR340" s="118"/>
      <c r="DS340" s="118"/>
      <c r="DT340" s="118"/>
      <c r="DU340" s="118"/>
      <c r="DV340" s="118"/>
      <c r="DW340" s="118"/>
      <c r="DX340" s="118"/>
      <c r="DY340" s="118"/>
      <c r="DZ340" s="118"/>
      <c r="EA340" s="118"/>
      <c r="EB340" s="118"/>
      <c r="EC340" s="118"/>
      <c r="ED340" s="118"/>
      <c r="EE340" s="118"/>
      <c r="EF340" s="118"/>
      <c r="EG340" s="118"/>
      <c r="EH340" s="118"/>
      <c r="EI340" s="118"/>
      <c r="EJ340" s="118"/>
      <c r="EK340" s="118"/>
      <c r="EL340" s="118"/>
      <c r="EM340" s="118"/>
      <c r="EN340" s="118"/>
      <c r="EO340" s="118"/>
      <c r="EP340" s="118"/>
      <c r="EQ340" s="118"/>
      <c r="ER340" s="118"/>
      <c r="ES340" s="118"/>
      <c r="ET340" s="118"/>
      <c r="EU340" s="118"/>
      <c r="EV340" s="118"/>
      <c r="EW340" s="118"/>
      <c r="EX340" s="118"/>
      <c r="EY340" s="118"/>
      <c r="EZ340" s="118"/>
      <c r="FA340" s="118"/>
      <c r="FB340" s="118"/>
      <c r="FC340" s="118"/>
      <c r="FD340" s="118"/>
      <c r="FE340" s="118"/>
      <c r="FF340" s="118"/>
      <c r="FG340" s="118"/>
      <c r="FH340" s="118"/>
      <c r="FI340" s="118"/>
      <c r="FJ340" s="118"/>
      <c r="FK340" s="118"/>
      <c r="FL340" s="118"/>
      <c r="FM340" s="118"/>
      <c r="FN340" s="118"/>
      <c r="FO340" s="118"/>
      <c r="FP340" s="118"/>
      <c r="FQ340" s="118"/>
      <c r="FR340" s="118"/>
      <c r="FS340" s="118"/>
      <c r="FT340" s="118"/>
      <c r="FU340" s="118"/>
      <c r="FV340" s="118"/>
      <c r="FW340" s="118"/>
      <c r="FX340" s="118"/>
      <c r="FY340" s="118"/>
      <c r="FZ340" s="118"/>
      <c r="GA340" s="118"/>
      <c r="GB340" s="118"/>
      <c r="GC340" s="118"/>
      <c r="GD340" s="118"/>
      <c r="GE340" s="118"/>
      <c r="GF340" s="118"/>
      <c r="GG340" s="118"/>
      <c r="GH340" s="118"/>
      <c r="GI340" s="118"/>
      <c r="GJ340" s="118"/>
      <c r="GK340" s="118"/>
      <c r="GL340" s="118"/>
      <c r="GM340" s="118"/>
      <c r="GN340" s="118"/>
      <c r="GO340" s="118"/>
      <c r="GP340" s="118"/>
      <c r="GQ340" s="118"/>
      <c r="GR340" s="118"/>
      <c r="GS340" s="118"/>
      <c r="GT340" s="118"/>
      <c r="GU340" s="118"/>
      <c r="GV340" s="118"/>
      <c r="GW340" s="118"/>
      <c r="GX340" s="118"/>
      <c r="GY340" s="118"/>
      <c r="GZ340" s="118"/>
      <c r="HA340" s="118"/>
      <c r="HB340" s="118"/>
      <c r="HC340" s="118"/>
      <c r="HD340" s="118"/>
      <c r="HE340" s="118"/>
      <c r="HF340" s="118"/>
      <c r="HG340" s="118"/>
      <c r="HH340" s="118"/>
      <c r="HI340" s="118"/>
      <c r="HJ340" s="118"/>
      <c r="HK340" s="118"/>
      <c r="HL340" s="118"/>
      <c r="HM340" s="118"/>
      <c r="HN340" s="118"/>
      <c r="HO340" s="118"/>
      <c r="HP340" s="118"/>
      <c r="HQ340" s="118"/>
      <c r="HR340" s="118"/>
      <c r="HS340" s="118"/>
      <c r="HT340" s="118"/>
      <c r="HU340" s="118"/>
      <c r="HV340" s="118"/>
      <c r="HW340" s="118"/>
      <c r="HX340" s="118"/>
      <c r="HY340" s="118"/>
      <c r="HZ340" s="118"/>
      <c r="IA340" s="118"/>
      <c r="IB340" s="118"/>
      <c r="IC340" s="118"/>
      <c r="ID340" s="118"/>
      <c r="IE340" s="118"/>
      <c r="IF340" s="118"/>
      <c r="IG340" s="118"/>
      <c r="IH340" s="118"/>
      <c r="II340" s="118"/>
      <c r="IJ340" s="118"/>
      <c r="IK340" s="118"/>
      <c r="IL340" s="118"/>
      <c r="IM340" s="118"/>
      <c r="IN340" s="118"/>
      <c r="IO340" s="118"/>
      <c r="IP340" s="118"/>
      <c r="IQ340" s="118"/>
      <c r="IR340" s="118"/>
      <c r="IS340" s="118"/>
      <c r="IT340" s="118"/>
      <c r="IU340" s="118"/>
    </row>
    <row r="341" s="238" customFormat="1" ht="30" customHeight="1" spans="1:255">
      <c r="A341" s="261"/>
      <c r="B341" s="265"/>
      <c r="C341" s="266" t="s">
        <v>399</v>
      </c>
      <c r="D341" s="264">
        <v>2318</v>
      </c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  <c r="BH341" s="118"/>
      <c r="BI341" s="118"/>
      <c r="BJ341" s="118"/>
      <c r="BK341" s="118"/>
      <c r="BL341" s="118"/>
      <c r="BM341" s="118"/>
      <c r="BN341" s="118"/>
      <c r="BO341" s="118"/>
      <c r="BP341" s="118"/>
      <c r="BQ341" s="118"/>
      <c r="BR341" s="118"/>
      <c r="BS341" s="118"/>
      <c r="BT341" s="118"/>
      <c r="BU341" s="118"/>
      <c r="BV341" s="118"/>
      <c r="BW341" s="118"/>
      <c r="BX341" s="118"/>
      <c r="BY341" s="118"/>
      <c r="BZ341" s="118"/>
      <c r="CA341" s="118"/>
      <c r="CB341" s="118"/>
      <c r="CC341" s="118"/>
      <c r="CD341" s="118"/>
      <c r="CE341" s="118"/>
      <c r="CF341" s="118"/>
      <c r="CG341" s="118"/>
      <c r="CH341" s="118"/>
      <c r="CI341" s="118"/>
      <c r="CJ341" s="118"/>
      <c r="CK341" s="118"/>
      <c r="CL341" s="118"/>
      <c r="CM341" s="118"/>
      <c r="CN341" s="118"/>
      <c r="CO341" s="118"/>
      <c r="CP341" s="118"/>
      <c r="CQ341" s="118"/>
      <c r="CR341" s="118"/>
      <c r="CS341" s="118"/>
      <c r="CT341" s="118"/>
      <c r="CU341" s="118"/>
      <c r="CV341" s="118"/>
      <c r="CW341" s="118"/>
      <c r="CX341" s="118"/>
      <c r="CY341" s="118"/>
      <c r="CZ341" s="118"/>
      <c r="DA341" s="118"/>
      <c r="DB341" s="118"/>
      <c r="DC341" s="118"/>
      <c r="DD341" s="118"/>
      <c r="DE341" s="118"/>
      <c r="DF341" s="118"/>
      <c r="DG341" s="118"/>
      <c r="DH341" s="118"/>
      <c r="DI341" s="118"/>
      <c r="DJ341" s="118"/>
      <c r="DK341" s="118"/>
      <c r="DL341" s="118"/>
      <c r="DM341" s="118"/>
      <c r="DN341" s="118"/>
      <c r="DO341" s="118"/>
      <c r="DP341" s="118"/>
      <c r="DQ341" s="118"/>
      <c r="DR341" s="118"/>
      <c r="DS341" s="118"/>
      <c r="DT341" s="118"/>
      <c r="DU341" s="118"/>
      <c r="DV341" s="118"/>
      <c r="DW341" s="118"/>
      <c r="DX341" s="118"/>
      <c r="DY341" s="118"/>
      <c r="DZ341" s="118"/>
      <c r="EA341" s="118"/>
      <c r="EB341" s="118"/>
      <c r="EC341" s="118"/>
      <c r="ED341" s="118"/>
      <c r="EE341" s="118"/>
      <c r="EF341" s="118"/>
      <c r="EG341" s="118"/>
      <c r="EH341" s="118"/>
      <c r="EI341" s="118"/>
      <c r="EJ341" s="118"/>
      <c r="EK341" s="118"/>
      <c r="EL341" s="118"/>
      <c r="EM341" s="118"/>
      <c r="EN341" s="118"/>
      <c r="EO341" s="118"/>
      <c r="EP341" s="118"/>
      <c r="EQ341" s="118"/>
      <c r="ER341" s="118"/>
      <c r="ES341" s="118"/>
      <c r="ET341" s="118"/>
      <c r="EU341" s="118"/>
      <c r="EV341" s="118"/>
      <c r="EW341" s="118"/>
      <c r="EX341" s="118"/>
      <c r="EY341" s="118"/>
      <c r="EZ341" s="118"/>
      <c r="FA341" s="118"/>
      <c r="FB341" s="118"/>
      <c r="FC341" s="118"/>
      <c r="FD341" s="118"/>
      <c r="FE341" s="118"/>
      <c r="FF341" s="118"/>
      <c r="FG341" s="118"/>
      <c r="FH341" s="118"/>
      <c r="FI341" s="118"/>
      <c r="FJ341" s="118"/>
      <c r="FK341" s="118"/>
      <c r="FL341" s="118"/>
      <c r="FM341" s="118"/>
      <c r="FN341" s="118"/>
      <c r="FO341" s="118"/>
      <c r="FP341" s="118"/>
      <c r="FQ341" s="118"/>
      <c r="FR341" s="118"/>
      <c r="FS341" s="118"/>
      <c r="FT341" s="118"/>
      <c r="FU341" s="118"/>
      <c r="FV341" s="118"/>
      <c r="FW341" s="118"/>
      <c r="FX341" s="118"/>
      <c r="FY341" s="118"/>
      <c r="FZ341" s="118"/>
      <c r="GA341" s="118"/>
      <c r="GB341" s="118"/>
      <c r="GC341" s="118"/>
      <c r="GD341" s="118"/>
      <c r="GE341" s="118"/>
      <c r="GF341" s="118"/>
      <c r="GG341" s="118"/>
      <c r="GH341" s="118"/>
      <c r="GI341" s="118"/>
      <c r="GJ341" s="118"/>
      <c r="GK341" s="118"/>
      <c r="GL341" s="118"/>
      <c r="GM341" s="118"/>
      <c r="GN341" s="118"/>
      <c r="GO341" s="118"/>
      <c r="GP341" s="118"/>
      <c r="GQ341" s="118"/>
      <c r="GR341" s="118"/>
      <c r="GS341" s="118"/>
      <c r="GT341" s="118"/>
      <c r="GU341" s="118"/>
      <c r="GV341" s="118"/>
      <c r="GW341" s="118"/>
      <c r="GX341" s="118"/>
      <c r="GY341" s="118"/>
      <c r="GZ341" s="118"/>
      <c r="HA341" s="118"/>
      <c r="HB341" s="118"/>
      <c r="HC341" s="118"/>
      <c r="HD341" s="118"/>
      <c r="HE341" s="118"/>
      <c r="HF341" s="118"/>
      <c r="HG341" s="118"/>
      <c r="HH341" s="118"/>
      <c r="HI341" s="118"/>
      <c r="HJ341" s="118"/>
      <c r="HK341" s="118"/>
      <c r="HL341" s="118"/>
      <c r="HM341" s="118"/>
      <c r="HN341" s="118"/>
      <c r="HO341" s="118"/>
      <c r="HP341" s="118"/>
      <c r="HQ341" s="118"/>
      <c r="HR341" s="118"/>
      <c r="HS341" s="118"/>
      <c r="HT341" s="118"/>
      <c r="HU341" s="118"/>
      <c r="HV341" s="118"/>
      <c r="HW341" s="118"/>
      <c r="HX341" s="118"/>
      <c r="HY341" s="118"/>
      <c r="HZ341" s="118"/>
      <c r="IA341" s="118"/>
      <c r="IB341" s="118"/>
      <c r="IC341" s="118"/>
      <c r="ID341" s="118"/>
      <c r="IE341" s="118"/>
      <c r="IF341" s="118"/>
      <c r="IG341" s="118"/>
      <c r="IH341" s="118"/>
      <c r="II341" s="118"/>
      <c r="IJ341" s="118"/>
      <c r="IK341" s="118"/>
      <c r="IL341" s="118"/>
      <c r="IM341" s="118"/>
      <c r="IN341" s="118"/>
      <c r="IO341" s="118"/>
      <c r="IP341" s="118"/>
      <c r="IQ341" s="118"/>
      <c r="IR341" s="118"/>
      <c r="IS341" s="118"/>
      <c r="IT341" s="118"/>
      <c r="IU341" s="118"/>
    </row>
    <row r="342" s="238" customFormat="1" ht="30" customHeight="1" spans="1:255">
      <c r="A342" s="261"/>
      <c r="B342" s="265"/>
      <c r="C342" s="266" t="s">
        <v>400</v>
      </c>
      <c r="D342" s="264">
        <v>2536</v>
      </c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  <c r="BH342" s="118"/>
      <c r="BI342" s="118"/>
      <c r="BJ342" s="118"/>
      <c r="BK342" s="118"/>
      <c r="BL342" s="118"/>
      <c r="BM342" s="118"/>
      <c r="BN342" s="118"/>
      <c r="BO342" s="118"/>
      <c r="BP342" s="118"/>
      <c r="BQ342" s="118"/>
      <c r="BR342" s="118"/>
      <c r="BS342" s="118"/>
      <c r="BT342" s="118"/>
      <c r="BU342" s="118"/>
      <c r="BV342" s="118"/>
      <c r="BW342" s="118"/>
      <c r="BX342" s="118"/>
      <c r="BY342" s="118"/>
      <c r="BZ342" s="118"/>
      <c r="CA342" s="118"/>
      <c r="CB342" s="118"/>
      <c r="CC342" s="118"/>
      <c r="CD342" s="118"/>
      <c r="CE342" s="118"/>
      <c r="CF342" s="118"/>
      <c r="CG342" s="118"/>
      <c r="CH342" s="118"/>
      <c r="CI342" s="118"/>
      <c r="CJ342" s="118"/>
      <c r="CK342" s="118"/>
      <c r="CL342" s="118"/>
      <c r="CM342" s="118"/>
      <c r="CN342" s="118"/>
      <c r="CO342" s="118"/>
      <c r="CP342" s="118"/>
      <c r="CQ342" s="118"/>
      <c r="CR342" s="118"/>
      <c r="CS342" s="118"/>
      <c r="CT342" s="118"/>
      <c r="CU342" s="118"/>
      <c r="CV342" s="118"/>
      <c r="CW342" s="118"/>
      <c r="CX342" s="118"/>
      <c r="CY342" s="118"/>
      <c r="CZ342" s="118"/>
      <c r="DA342" s="118"/>
      <c r="DB342" s="118"/>
      <c r="DC342" s="118"/>
      <c r="DD342" s="118"/>
      <c r="DE342" s="118"/>
      <c r="DF342" s="118"/>
      <c r="DG342" s="118"/>
      <c r="DH342" s="118"/>
      <c r="DI342" s="118"/>
      <c r="DJ342" s="118"/>
      <c r="DK342" s="118"/>
      <c r="DL342" s="118"/>
      <c r="DM342" s="118"/>
      <c r="DN342" s="118"/>
      <c r="DO342" s="118"/>
      <c r="DP342" s="118"/>
      <c r="DQ342" s="118"/>
      <c r="DR342" s="118"/>
      <c r="DS342" s="118"/>
      <c r="DT342" s="118"/>
      <c r="DU342" s="118"/>
      <c r="DV342" s="118"/>
      <c r="DW342" s="118"/>
      <c r="DX342" s="118"/>
      <c r="DY342" s="118"/>
      <c r="DZ342" s="118"/>
      <c r="EA342" s="118"/>
      <c r="EB342" s="118"/>
      <c r="EC342" s="118"/>
      <c r="ED342" s="118"/>
      <c r="EE342" s="118"/>
      <c r="EF342" s="118"/>
      <c r="EG342" s="118"/>
      <c r="EH342" s="118"/>
      <c r="EI342" s="118"/>
      <c r="EJ342" s="118"/>
      <c r="EK342" s="118"/>
      <c r="EL342" s="118"/>
      <c r="EM342" s="118"/>
      <c r="EN342" s="118"/>
      <c r="EO342" s="118"/>
      <c r="EP342" s="118"/>
      <c r="EQ342" s="118"/>
      <c r="ER342" s="118"/>
      <c r="ES342" s="118"/>
      <c r="ET342" s="118"/>
      <c r="EU342" s="118"/>
      <c r="EV342" s="118"/>
      <c r="EW342" s="118"/>
      <c r="EX342" s="118"/>
      <c r="EY342" s="118"/>
      <c r="EZ342" s="118"/>
      <c r="FA342" s="118"/>
      <c r="FB342" s="118"/>
      <c r="FC342" s="118"/>
      <c r="FD342" s="118"/>
      <c r="FE342" s="118"/>
      <c r="FF342" s="118"/>
      <c r="FG342" s="118"/>
      <c r="FH342" s="118"/>
      <c r="FI342" s="118"/>
      <c r="FJ342" s="118"/>
      <c r="FK342" s="118"/>
      <c r="FL342" s="118"/>
      <c r="FM342" s="118"/>
      <c r="FN342" s="118"/>
      <c r="FO342" s="118"/>
      <c r="FP342" s="118"/>
      <c r="FQ342" s="118"/>
      <c r="FR342" s="118"/>
      <c r="FS342" s="118"/>
      <c r="FT342" s="118"/>
      <c r="FU342" s="118"/>
      <c r="FV342" s="118"/>
      <c r="FW342" s="118"/>
      <c r="FX342" s="118"/>
      <c r="FY342" s="118"/>
      <c r="FZ342" s="118"/>
      <c r="GA342" s="118"/>
      <c r="GB342" s="118"/>
      <c r="GC342" s="118"/>
      <c r="GD342" s="118"/>
      <c r="GE342" s="118"/>
      <c r="GF342" s="118"/>
      <c r="GG342" s="118"/>
      <c r="GH342" s="118"/>
      <c r="GI342" s="118"/>
      <c r="GJ342" s="118"/>
      <c r="GK342" s="118"/>
      <c r="GL342" s="118"/>
      <c r="GM342" s="118"/>
      <c r="GN342" s="118"/>
      <c r="GO342" s="118"/>
      <c r="GP342" s="118"/>
      <c r="GQ342" s="118"/>
      <c r="GR342" s="118"/>
      <c r="GS342" s="118"/>
      <c r="GT342" s="118"/>
      <c r="GU342" s="118"/>
      <c r="GV342" s="118"/>
      <c r="GW342" s="118"/>
      <c r="GX342" s="118"/>
      <c r="GY342" s="118"/>
      <c r="GZ342" s="118"/>
      <c r="HA342" s="118"/>
      <c r="HB342" s="118"/>
      <c r="HC342" s="118"/>
      <c r="HD342" s="118"/>
      <c r="HE342" s="118"/>
      <c r="HF342" s="118"/>
      <c r="HG342" s="118"/>
      <c r="HH342" s="118"/>
      <c r="HI342" s="118"/>
      <c r="HJ342" s="118"/>
      <c r="HK342" s="118"/>
      <c r="HL342" s="118"/>
      <c r="HM342" s="118"/>
      <c r="HN342" s="118"/>
      <c r="HO342" s="118"/>
      <c r="HP342" s="118"/>
      <c r="HQ342" s="118"/>
      <c r="HR342" s="118"/>
      <c r="HS342" s="118"/>
      <c r="HT342" s="118"/>
      <c r="HU342" s="118"/>
      <c r="HV342" s="118"/>
      <c r="HW342" s="118"/>
      <c r="HX342" s="118"/>
      <c r="HY342" s="118"/>
      <c r="HZ342" s="118"/>
      <c r="IA342" s="118"/>
      <c r="IB342" s="118"/>
      <c r="IC342" s="118"/>
      <c r="ID342" s="118"/>
      <c r="IE342" s="118"/>
      <c r="IF342" s="118"/>
      <c r="IG342" s="118"/>
      <c r="IH342" s="118"/>
      <c r="II342" s="118"/>
      <c r="IJ342" s="118"/>
      <c r="IK342" s="118"/>
      <c r="IL342" s="118"/>
      <c r="IM342" s="118"/>
      <c r="IN342" s="118"/>
      <c r="IO342" s="118"/>
      <c r="IP342" s="118"/>
      <c r="IQ342" s="118"/>
      <c r="IR342" s="118"/>
      <c r="IS342" s="118"/>
      <c r="IT342" s="118"/>
      <c r="IU342" s="118"/>
    </row>
    <row r="343" s="238" customFormat="1" ht="30" customHeight="1" spans="1:255">
      <c r="A343" s="261"/>
      <c r="B343" s="265"/>
      <c r="C343" s="266" t="s">
        <v>401</v>
      </c>
      <c r="D343" s="264">
        <v>1692</v>
      </c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  <c r="BH343" s="118"/>
      <c r="BI343" s="118"/>
      <c r="BJ343" s="118"/>
      <c r="BK343" s="118"/>
      <c r="BL343" s="118"/>
      <c r="BM343" s="118"/>
      <c r="BN343" s="118"/>
      <c r="BO343" s="118"/>
      <c r="BP343" s="118"/>
      <c r="BQ343" s="118"/>
      <c r="BR343" s="118"/>
      <c r="BS343" s="118"/>
      <c r="BT343" s="118"/>
      <c r="BU343" s="118"/>
      <c r="BV343" s="118"/>
      <c r="BW343" s="118"/>
      <c r="BX343" s="118"/>
      <c r="BY343" s="118"/>
      <c r="BZ343" s="118"/>
      <c r="CA343" s="118"/>
      <c r="CB343" s="118"/>
      <c r="CC343" s="118"/>
      <c r="CD343" s="118"/>
      <c r="CE343" s="118"/>
      <c r="CF343" s="118"/>
      <c r="CG343" s="118"/>
      <c r="CH343" s="118"/>
      <c r="CI343" s="118"/>
      <c r="CJ343" s="118"/>
      <c r="CK343" s="118"/>
      <c r="CL343" s="118"/>
      <c r="CM343" s="118"/>
      <c r="CN343" s="118"/>
      <c r="CO343" s="118"/>
      <c r="CP343" s="118"/>
      <c r="CQ343" s="118"/>
      <c r="CR343" s="118"/>
      <c r="CS343" s="118"/>
      <c r="CT343" s="118"/>
      <c r="CU343" s="118"/>
      <c r="CV343" s="118"/>
      <c r="CW343" s="118"/>
      <c r="CX343" s="118"/>
      <c r="CY343" s="118"/>
      <c r="CZ343" s="118"/>
      <c r="DA343" s="118"/>
      <c r="DB343" s="118"/>
      <c r="DC343" s="118"/>
      <c r="DD343" s="118"/>
      <c r="DE343" s="118"/>
      <c r="DF343" s="118"/>
      <c r="DG343" s="118"/>
      <c r="DH343" s="118"/>
      <c r="DI343" s="118"/>
      <c r="DJ343" s="118"/>
      <c r="DK343" s="118"/>
      <c r="DL343" s="118"/>
      <c r="DM343" s="118"/>
      <c r="DN343" s="118"/>
      <c r="DO343" s="118"/>
      <c r="DP343" s="118"/>
      <c r="DQ343" s="118"/>
      <c r="DR343" s="118"/>
      <c r="DS343" s="118"/>
      <c r="DT343" s="118"/>
      <c r="DU343" s="118"/>
      <c r="DV343" s="118"/>
      <c r="DW343" s="118"/>
      <c r="DX343" s="118"/>
      <c r="DY343" s="118"/>
      <c r="DZ343" s="118"/>
      <c r="EA343" s="118"/>
      <c r="EB343" s="118"/>
      <c r="EC343" s="118"/>
      <c r="ED343" s="118"/>
      <c r="EE343" s="118"/>
      <c r="EF343" s="118"/>
      <c r="EG343" s="118"/>
      <c r="EH343" s="118"/>
      <c r="EI343" s="118"/>
      <c r="EJ343" s="118"/>
      <c r="EK343" s="118"/>
      <c r="EL343" s="118"/>
      <c r="EM343" s="118"/>
      <c r="EN343" s="118"/>
      <c r="EO343" s="118"/>
      <c r="EP343" s="118"/>
      <c r="EQ343" s="118"/>
      <c r="ER343" s="118"/>
      <c r="ES343" s="118"/>
      <c r="ET343" s="118"/>
      <c r="EU343" s="118"/>
      <c r="EV343" s="118"/>
      <c r="EW343" s="118"/>
      <c r="EX343" s="118"/>
      <c r="EY343" s="118"/>
      <c r="EZ343" s="118"/>
      <c r="FA343" s="118"/>
      <c r="FB343" s="118"/>
      <c r="FC343" s="118"/>
      <c r="FD343" s="118"/>
      <c r="FE343" s="118"/>
      <c r="FF343" s="118"/>
      <c r="FG343" s="118"/>
      <c r="FH343" s="118"/>
      <c r="FI343" s="118"/>
      <c r="FJ343" s="118"/>
      <c r="FK343" s="118"/>
      <c r="FL343" s="118"/>
      <c r="FM343" s="118"/>
      <c r="FN343" s="118"/>
      <c r="FO343" s="118"/>
      <c r="FP343" s="118"/>
      <c r="FQ343" s="118"/>
      <c r="FR343" s="118"/>
      <c r="FS343" s="118"/>
      <c r="FT343" s="118"/>
      <c r="FU343" s="118"/>
      <c r="FV343" s="118"/>
      <c r="FW343" s="118"/>
      <c r="FX343" s="118"/>
      <c r="FY343" s="118"/>
      <c r="FZ343" s="118"/>
      <c r="GA343" s="118"/>
      <c r="GB343" s="118"/>
      <c r="GC343" s="118"/>
      <c r="GD343" s="118"/>
      <c r="GE343" s="118"/>
      <c r="GF343" s="118"/>
      <c r="GG343" s="118"/>
      <c r="GH343" s="118"/>
      <c r="GI343" s="118"/>
      <c r="GJ343" s="118"/>
      <c r="GK343" s="118"/>
      <c r="GL343" s="118"/>
      <c r="GM343" s="118"/>
      <c r="GN343" s="118"/>
      <c r="GO343" s="118"/>
      <c r="GP343" s="118"/>
      <c r="GQ343" s="118"/>
      <c r="GR343" s="118"/>
      <c r="GS343" s="118"/>
      <c r="GT343" s="118"/>
      <c r="GU343" s="118"/>
      <c r="GV343" s="118"/>
      <c r="GW343" s="118"/>
      <c r="GX343" s="118"/>
      <c r="GY343" s="118"/>
      <c r="GZ343" s="118"/>
      <c r="HA343" s="118"/>
      <c r="HB343" s="118"/>
      <c r="HC343" s="118"/>
      <c r="HD343" s="118"/>
      <c r="HE343" s="118"/>
      <c r="HF343" s="118"/>
      <c r="HG343" s="118"/>
      <c r="HH343" s="118"/>
      <c r="HI343" s="118"/>
      <c r="HJ343" s="118"/>
      <c r="HK343" s="118"/>
      <c r="HL343" s="118"/>
      <c r="HM343" s="118"/>
      <c r="HN343" s="118"/>
      <c r="HO343" s="118"/>
      <c r="HP343" s="118"/>
      <c r="HQ343" s="118"/>
      <c r="HR343" s="118"/>
      <c r="HS343" s="118"/>
      <c r="HT343" s="118"/>
      <c r="HU343" s="118"/>
      <c r="HV343" s="118"/>
      <c r="HW343" s="118"/>
      <c r="HX343" s="118"/>
      <c r="HY343" s="118"/>
      <c r="HZ343" s="118"/>
      <c r="IA343" s="118"/>
      <c r="IB343" s="118"/>
      <c r="IC343" s="118"/>
      <c r="ID343" s="118"/>
      <c r="IE343" s="118"/>
      <c r="IF343" s="118"/>
      <c r="IG343" s="118"/>
      <c r="IH343" s="118"/>
      <c r="II343" s="118"/>
      <c r="IJ343" s="118"/>
      <c r="IK343" s="118"/>
      <c r="IL343" s="118"/>
      <c r="IM343" s="118"/>
      <c r="IN343" s="118"/>
      <c r="IO343" s="118"/>
      <c r="IP343" s="118"/>
      <c r="IQ343" s="118"/>
      <c r="IR343" s="118"/>
      <c r="IS343" s="118"/>
      <c r="IT343" s="118"/>
      <c r="IU343" s="118"/>
    </row>
    <row r="344" s="238" customFormat="1" ht="30" customHeight="1" spans="1:255">
      <c r="A344" s="261"/>
      <c r="B344" s="265"/>
      <c r="C344" s="266" t="s">
        <v>402</v>
      </c>
      <c r="D344" s="264">
        <v>10</v>
      </c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  <c r="BH344" s="118"/>
      <c r="BI344" s="118"/>
      <c r="BJ344" s="118"/>
      <c r="BK344" s="118"/>
      <c r="BL344" s="118"/>
      <c r="BM344" s="118"/>
      <c r="BN344" s="118"/>
      <c r="BO344" s="118"/>
      <c r="BP344" s="118"/>
      <c r="BQ344" s="118"/>
      <c r="BR344" s="118"/>
      <c r="BS344" s="118"/>
      <c r="BT344" s="118"/>
      <c r="BU344" s="118"/>
      <c r="BV344" s="118"/>
      <c r="BW344" s="118"/>
      <c r="BX344" s="118"/>
      <c r="BY344" s="118"/>
      <c r="BZ344" s="118"/>
      <c r="CA344" s="118"/>
      <c r="CB344" s="118"/>
      <c r="CC344" s="118"/>
      <c r="CD344" s="118"/>
      <c r="CE344" s="118"/>
      <c r="CF344" s="118"/>
      <c r="CG344" s="118"/>
      <c r="CH344" s="118"/>
      <c r="CI344" s="118"/>
      <c r="CJ344" s="118"/>
      <c r="CK344" s="118"/>
      <c r="CL344" s="118"/>
      <c r="CM344" s="118"/>
      <c r="CN344" s="118"/>
      <c r="CO344" s="118"/>
      <c r="CP344" s="118"/>
      <c r="CQ344" s="118"/>
      <c r="CR344" s="118"/>
      <c r="CS344" s="118"/>
      <c r="CT344" s="118"/>
      <c r="CU344" s="118"/>
      <c r="CV344" s="118"/>
      <c r="CW344" s="118"/>
      <c r="CX344" s="118"/>
      <c r="CY344" s="118"/>
      <c r="CZ344" s="118"/>
      <c r="DA344" s="118"/>
      <c r="DB344" s="118"/>
      <c r="DC344" s="118"/>
      <c r="DD344" s="118"/>
      <c r="DE344" s="118"/>
      <c r="DF344" s="118"/>
      <c r="DG344" s="118"/>
      <c r="DH344" s="118"/>
      <c r="DI344" s="118"/>
      <c r="DJ344" s="118"/>
      <c r="DK344" s="118"/>
      <c r="DL344" s="118"/>
      <c r="DM344" s="118"/>
      <c r="DN344" s="118"/>
      <c r="DO344" s="118"/>
      <c r="DP344" s="118"/>
      <c r="DQ344" s="118"/>
      <c r="DR344" s="118"/>
      <c r="DS344" s="118"/>
      <c r="DT344" s="118"/>
      <c r="DU344" s="118"/>
      <c r="DV344" s="118"/>
      <c r="DW344" s="118"/>
      <c r="DX344" s="118"/>
      <c r="DY344" s="118"/>
      <c r="DZ344" s="118"/>
      <c r="EA344" s="118"/>
      <c r="EB344" s="118"/>
      <c r="EC344" s="118"/>
      <c r="ED344" s="118"/>
      <c r="EE344" s="118"/>
      <c r="EF344" s="118"/>
      <c r="EG344" s="118"/>
      <c r="EH344" s="118"/>
      <c r="EI344" s="118"/>
      <c r="EJ344" s="118"/>
      <c r="EK344" s="118"/>
      <c r="EL344" s="118"/>
      <c r="EM344" s="118"/>
      <c r="EN344" s="118"/>
      <c r="EO344" s="118"/>
      <c r="EP344" s="118"/>
      <c r="EQ344" s="118"/>
      <c r="ER344" s="118"/>
      <c r="ES344" s="118"/>
      <c r="ET344" s="118"/>
      <c r="EU344" s="118"/>
      <c r="EV344" s="118"/>
      <c r="EW344" s="118"/>
      <c r="EX344" s="118"/>
      <c r="EY344" s="118"/>
      <c r="EZ344" s="118"/>
      <c r="FA344" s="118"/>
      <c r="FB344" s="118"/>
      <c r="FC344" s="118"/>
      <c r="FD344" s="118"/>
      <c r="FE344" s="118"/>
      <c r="FF344" s="118"/>
      <c r="FG344" s="118"/>
      <c r="FH344" s="118"/>
      <c r="FI344" s="118"/>
      <c r="FJ344" s="118"/>
      <c r="FK344" s="118"/>
      <c r="FL344" s="118"/>
      <c r="FM344" s="118"/>
      <c r="FN344" s="118"/>
      <c r="FO344" s="118"/>
      <c r="FP344" s="118"/>
      <c r="FQ344" s="118"/>
      <c r="FR344" s="118"/>
      <c r="FS344" s="118"/>
      <c r="FT344" s="118"/>
      <c r="FU344" s="118"/>
      <c r="FV344" s="118"/>
      <c r="FW344" s="118"/>
      <c r="FX344" s="118"/>
      <c r="FY344" s="118"/>
      <c r="FZ344" s="118"/>
      <c r="GA344" s="118"/>
      <c r="GB344" s="118"/>
      <c r="GC344" s="118"/>
      <c r="GD344" s="118"/>
      <c r="GE344" s="118"/>
      <c r="GF344" s="118"/>
      <c r="GG344" s="118"/>
      <c r="GH344" s="118"/>
      <c r="GI344" s="118"/>
      <c r="GJ344" s="118"/>
      <c r="GK344" s="118"/>
      <c r="GL344" s="118"/>
      <c r="GM344" s="118"/>
      <c r="GN344" s="118"/>
      <c r="GO344" s="118"/>
      <c r="GP344" s="118"/>
      <c r="GQ344" s="118"/>
      <c r="GR344" s="118"/>
      <c r="GS344" s="118"/>
      <c r="GT344" s="118"/>
      <c r="GU344" s="118"/>
      <c r="GV344" s="118"/>
      <c r="GW344" s="118"/>
      <c r="GX344" s="118"/>
      <c r="GY344" s="118"/>
      <c r="GZ344" s="118"/>
      <c r="HA344" s="118"/>
      <c r="HB344" s="118"/>
      <c r="HC344" s="118"/>
      <c r="HD344" s="118"/>
      <c r="HE344" s="118"/>
      <c r="HF344" s="118"/>
      <c r="HG344" s="118"/>
      <c r="HH344" s="118"/>
      <c r="HI344" s="118"/>
      <c r="HJ344" s="118"/>
      <c r="HK344" s="118"/>
      <c r="HL344" s="118"/>
      <c r="HM344" s="118"/>
      <c r="HN344" s="118"/>
      <c r="HO344" s="118"/>
      <c r="HP344" s="118"/>
      <c r="HQ344" s="118"/>
      <c r="HR344" s="118"/>
      <c r="HS344" s="118"/>
      <c r="HT344" s="118"/>
      <c r="HU344" s="118"/>
      <c r="HV344" s="118"/>
      <c r="HW344" s="118"/>
      <c r="HX344" s="118"/>
      <c r="HY344" s="118"/>
      <c r="HZ344" s="118"/>
      <c r="IA344" s="118"/>
      <c r="IB344" s="118"/>
      <c r="IC344" s="118"/>
      <c r="ID344" s="118"/>
      <c r="IE344" s="118"/>
      <c r="IF344" s="118"/>
      <c r="IG344" s="118"/>
      <c r="IH344" s="118"/>
      <c r="II344" s="118"/>
      <c r="IJ344" s="118"/>
      <c r="IK344" s="118"/>
      <c r="IL344" s="118"/>
      <c r="IM344" s="118"/>
      <c r="IN344" s="118"/>
      <c r="IO344" s="118"/>
      <c r="IP344" s="118"/>
      <c r="IQ344" s="118"/>
      <c r="IR344" s="118"/>
      <c r="IS344" s="118"/>
      <c r="IT344" s="118"/>
      <c r="IU344" s="118"/>
    </row>
    <row r="345" s="118" customFormat="1" ht="30" customHeight="1" spans="1:256">
      <c r="A345" s="261"/>
      <c r="B345" s="262" t="s">
        <v>403</v>
      </c>
      <c r="C345" s="266"/>
      <c r="D345" s="264">
        <f>SUM(D346:D347)</f>
        <v>11</v>
      </c>
      <c r="IV345" s="195"/>
    </row>
    <row r="346" s="118" customFormat="1" ht="30" customHeight="1" spans="1:256">
      <c r="A346" s="261"/>
      <c r="B346" s="262"/>
      <c r="C346" s="266" t="s">
        <v>404</v>
      </c>
      <c r="D346" s="264">
        <v>8</v>
      </c>
      <c r="IV346" s="195"/>
    </row>
    <row r="347" s="118" customFormat="1" ht="30" customHeight="1" spans="1:256">
      <c r="A347" s="261"/>
      <c r="B347" s="265"/>
      <c r="C347" s="266" t="s">
        <v>405</v>
      </c>
      <c r="D347" s="264">
        <v>3</v>
      </c>
      <c r="IV347" s="195"/>
    </row>
    <row r="348" s="118" customFormat="1" ht="30" customHeight="1" spans="1:256">
      <c r="A348" s="261"/>
      <c r="B348" s="262" t="s">
        <v>406</v>
      </c>
      <c r="C348" s="263"/>
      <c r="D348" s="264">
        <f>SUM(D349:D350)</f>
        <v>2915</v>
      </c>
      <c r="IV348" s="195"/>
    </row>
    <row r="349" s="118" customFormat="1" ht="30" customHeight="1" spans="1:256">
      <c r="A349" s="261"/>
      <c r="B349" s="265"/>
      <c r="C349" s="266" t="s">
        <v>407</v>
      </c>
      <c r="D349" s="264">
        <v>2112</v>
      </c>
      <c r="IV349" s="195"/>
    </row>
    <row r="350" s="118" customFormat="1" ht="30" customHeight="1" spans="1:256">
      <c r="A350" s="261"/>
      <c r="B350" s="265"/>
      <c r="C350" s="266" t="s">
        <v>408</v>
      </c>
      <c r="D350" s="264">
        <v>803</v>
      </c>
      <c r="IV350" s="195"/>
    </row>
    <row r="351" s="118" customFormat="1" ht="30" customHeight="1" spans="1:256">
      <c r="A351" s="261"/>
      <c r="B351" s="262" t="s">
        <v>409</v>
      </c>
      <c r="C351" s="263"/>
      <c r="D351" s="264">
        <f>SUM(D352:D358)</f>
        <v>314</v>
      </c>
      <c r="IV351" s="195"/>
    </row>
    <row r="352" s="118" customFormat="1" ht="30" customHeight="1" spans="1:256">
      <c r="A352" s="261"/>
      <c r="B352" s="265"/>
      <c r="C352" s="266" t="s">
        <v>135</v>
      </c>
      <c r="D352" s="264">
        <v>247</v>
      </c>
      <c r="IV352" s="195"/>
    </row>
    <row r="353" s="118" customFormat="1" ht="30" customHeight="1" spans="1:256">
      <c r="A353" s="261"/>
      <c r="B353" s="265"/>
      <c r="C353" s="266" t="s">
        <v>136</v>
      </c>
      <c r="D353" s="264">
        <v>67</v>
      </c>
      <c r="IV353" s="195"/>
    </row>
    <row r="354" s="118" customFormat="1" ht="30" customHeight="1" spans="1:256">
      <c r="A354" s="261"/>
      <c r="B354" s="265"/>
      <c r="C354" s="266" t="s">
        <v>174</v>
      </c>
      <c r="D354" s="264"/>
      <c r="IV354" s="195"/>
    </row>
    <row r="355" s="118" customFormat="1" ht="30" customHeight="1" spans="1:256">
      <c r="A355" s="261"/>
      <c r="B355" s="265"/>
      <c r="C355" s="266" t="s">
        <v>410</v>
      </c>
      <c r="D355" s="264"/>
      <c r="IV355" s="195"/>
    </row>
    <row r="356" s="118" customFormat="1" ht="30" customHeight="1" spans="1:256">
      <c r="A356" s="261"/>
      <c r="B356" s="265"/>
      <c r="C356" s="266" t="s">
        <v>411</v>
      </c>
      <c r="D356" s="264"/>
      <c r="IV356" s="195"/>
    </row>
    <row r="357" s="118" customFormat="1" ht="30" customHeight="1" spans="1:256">
      <c r="A357" s="261"/>
      <c r="B357" s="265"/>
      <c r="C357" s="266" t="s">
        <v>141</v>
      </c>
      <c r="D357" s="264"/>
      <c r="IV357" s="195"/>
    </row>
    <row r="358" s="118" customFormat="1" ht="30" customHeight="1" spans="1:256">
      <c r="A358" s="261"/>
      <c r="B358" s="265"/>
      <c r="C358" s="266" t="s">
        <v>412</v>
      </c>
      <c r="D358" s="264"/>
      <c r="IV358" s="195"/>
    </row>
    <row r="359" s="118" customFormat="1" ht="30" customHeight="1" spans="1:256">
      <c r="A359" s="261"/>
      <c r="B359" s="262" t="s">
        <v>413</v>
      </c>
      <c r="C359" s="266"/>
      <c r="D359" s="264"/>
      <c r="IV359" s="195"/>
    </row>
    <row r="360" s="118" customFormat="1" ht="30" customHeight="1" spans="1:256">
      <c r="A360" s="261"/>
      <c r="B360" s="265"/>
      <c r="C360" s="266" t="s">
        <v>414</v>
      </c>
      <c r="D360" s="264"/>
      <c r="IV360" s="195"/>
    </row>
    <row r="361" s="118" customFormat="1" ht="30" customHeight="1" spans="1:256">
      <c r="A361" s="261"/>
      <c r="B361" s="262" t="s">
        <v>415</v>
      </c>
      <c r="C361" s="266"/>
      <c r="D361" s="264">
        <f>D362</f>
        <v>70</v>
      </c>
      <c r="IV361" s="195"/>
    </row>
    <row r="362" s="118" customFormat="1" ht="30" customHeight="1" spans="1:256">
      <c r="A362" s="261"/>
      <c r="B362" s="265"/>
      <c r="C362" s="266" t="s">
        <v>416</v>
      </c>
      <c r="D362" s="264">
        <v>70</v>
      </c>
      <c r="IV362" s="195"/>
    </row>
    <row r="363" s="118" customFormat="1" ht="30" customHeight="1" spans="1:256">
      <c r="A363" s="261"/>
      <c r="B363" s="262" t="s">
        <v>417</v>
      </c>
      <c r="C363" s="266"/>
      <c r="D363" s="264">
        <f>D364</f>
        <v>5941</v>
      </c>
      <c r="IV363" s="195"/>
    </row>
    <row r="364" s="118" customFormat="1" ht="30" customHeight="1" spans="1:256">
      <c r="A364" s="261"/>
      <c r="B364" s="265"/>
      <c r="C364" s="262" t="s">
        <v>418</v>
      </c>
      <c r="D364" s="264">
        <v>5941</v>
      </c>
      <c r="IV364" s="195"/>
    </row>
    <row r="365" s="118" customFormat="1" ht="30" customHeight="1" spans="1:256">
      <c r="A365" s="261"/>
      <c r="B365" s="262" t="s">
        <v>419</v>
      </c>
      <c r="C365" s="263"/>
      <c r="D365" s="264">
        <f>D366</f>
        <v>108</v>
      </c>
      <c r="IV365" s="195"/>
    </row>
    <row r="366" s="118" customFormat="1" ht="30" customHeight="1" spans="1:256">
      <c r="A366" s="261"/>
      <c r="B366" s="265"/>
      <c r="C366" s="266" t="s">
        <v>420</v>
      </c>
      <c r="D366" s="264">
        <v>108</v>
      </c>
      <c r="IV366" s="195"/>
    </row>
    <row r="367" s="52" customFormat="1" ht="30" customHeight="1" spans="1:4">
      <c r="A367" s="271" t="s">
        <v>421</v>
      </c>
      <c r="B367" s="265"/>
      <c r="C367" s="263"/>
      <c r="D367" s="264">
        <f>SUM(D368,D371,D373)</f>
        <v>2385</v>
      </c>
    </row>
    <row r="368" s="118" customFormat="1" ht="30" customHeight="1" spans="1:256">
      <c r="A368" s="261"/>
      <c r="B368" s="262" t="s">
        <v>422</v>
      </c>
      <c r="C368" s="263"/>
      <c r="D368" s="264">
        <f>SUM(D369:D370)</f>
        <v>1997</v>
      </c>
      <c r="IV368" s="195"/>
    </row>
    <row r="369" s="118" customFormat="1" ht="30" customHeight="1" spans="1:256">
      <c r="A369" s="261"/>
      <c r="B369" s="265"/>
      <c r="C369" s="266" t="s">
        <v>423</v>
      </c>
      <c r="D369" s="264">
        <v>1997</v>
      </c>
      <c r="IV369" s="195"/>
    </row>
    <row r="370" s="118" customFormat="1" ht="30" customHeight="1" spans="1:256">
      <c r="A370" s="261"/>
      <c r="B370" s="265"/>
      <c r="C370" s="266" t="s">
        <v>424</v>
      </c>
      <c r="D370" s="264"/>
      <c r="IV370" s="195"/>
    </row>
    <row r="371" s="118" customFormat="1" ht="30" customHeight="1" spans="1:256">
      <c r="A371" s="261"/>
      <c r="B371" s="262" t="s">
        <v>425</v>
      </c>
      <c r="C371" s="263"/>
      <c r="D371" s="264">
        <f>D372</f>
        <v>63</v>
      </c>
      <c r="IV371" s="195"/>
    </row>
    <row r="372" s="118" customFormat="1" ht="30" customHeight="1" spans="1:256">
      <c r="A372" s="261"/>
      <c r="B372" s="265"/>
      <c r="C372" s="266" t="s">
        <v>426</v>
      </c>
      <c r="D372" s="264">
        <v>63</v>
      </c>
      <c r="IV372" s="195"/>
    </row>
    <row r="373" s="118" customFormat="1" ht="30" customHeight="1" spans="1:256">
      <c r="A373" s="261"/>
      <c r="B373" s="262" t="s">
        <v>427</v>
      </c>
      <c r="C373" s="266"/>
      <c r="D373" s="264">
        <f>D374</f>
        <v>325</v>
      </c>
      <c r="IV373" s="195"/>
    </row>
    <row r="374" s="118" customFormat="1" ht="30" customHeight="1" spans="1:256">
      <c r="A374" s="261"/>
      <c r="B374" s="265"/>
      <c r="C374" s="266" t="s">
        <v>428</v>
      </c>
      <c r="D374" s="264">
        <v>325</v>
      </c>
      <c r="IV374" s="195"/>
    </row>
    <row r="375" s="118" customFormat="1" ht="30" customHeight="1" spans="1:256">
      <c r="A375" s="271" t="s">
        <v>429</v>
      </c>
      <c r="B375" s="265"/>
      <c r="C375" s="263"/>
      <c r="D375" s="264">
        <f>SUM(D376,D381,D383,D385,D387)</f>
        <v>70153</v>
      </c>
      <c r="IV375" s="195"/>
    </row>
    <row r="376" s="118" customFormat="1" ht="30" customHeight="1" spans="1:256">
      <c r="A376" s="261"/>
      <c r="B376" s="262" t="s">
        <v>430</v>
      </c>
      <c r="C376" s="263"/>
      <c r="D376" s="264">
        <f>SUM(D377:D380)</f>
        <v>31792</v>
      </c>
      <c r="IV376" s="195"/>
    </row>
    <row r="377" s="118" customFormat="1" ht="30" customHeight="1" spans="1:256">
      <c r="A377" s="261"/>
      <c r="B377" s="265"/>
      <c r="C377" s="266" t="s">
        <v>135</v>
      </c>
      <c r="D377" s="264">
        <v>18749</v>
      </c>
      <c r="IV377" s="195"/>
    </row>
    <row r="378" s="118" customFormat="1" ht="30" customHeight="1" spans="1:256">
      <c r="A378" s="261"/>
      <c r="B378" s="265"/>
      <c r="C378" s="266" t="s">
        <v>136</v>
      </c>
      <c r="D378" s="264">
        <v>839</v>
      </c>
      <c r="IV378" s="195"/>
    </row>
    <row r="379" s="118" customFormat="1" ht="30" customHeight="1" spans="1:256">
      <c r="A379" s="261"/>
      <c r="B379" s="265"/>
      <c r="C379" s="266" t="s">
        <v>431</v>
      </c>
      <c r="D379" s="264">
        <v>4290</v>
      </c>
      <c r="IV379" s="195"/>
    </row>
    <row r="380" s="118" customFormat="1" ht="30" customHeight="1" spans="1:256">
      <c r="A380" s="261"/>
      <c r="B380" s="265"/>
      <c r="C380" s="266" t="s">
        <v>432</v>
      </c>
      <c r="D380" s="264">
        <v>7914</v>
      </c>
      <c r="IV380" s="195"/>
    </row>
    <row r="381" s="118" customFormat="1" ht="30" customHeight="1" spans="1:256">
      <c r="A381" s="261"/>
      <c r="B381" s="262" t="s">
        <v>433</v>
      </c>
      <c r="C381" s="263"/>
      <c r="D381" s="264"/>
      <c r="IV381" s="195"/>
    </row>
    <row r="382" s="118" customFormat="1" ht="30" customHeight="1" spans="1:256">
      <c r="A382" s="261"/>
      <c r="B382" s="265"/>
      <c r="C382" s="262" t="s">
        <v>434</v>
      </c>
      <c r="D382" s="264"/>
      <c r="IV382" s="195"/>
    </row>
    <row r="383" s="118" customFormat="1" ht="30" customHeight="1" spans="1:256">
      <c r="A383" s="261"/>
      <c r="B383" s="262" t="s">
        <v>435</v>
      </c>
      <c r="C383" s="263"/>
      <c r="D383" s="264">
        <f>SUM(D384:D384)</f>
        <v>1068</v>
      </c>
      <c r="IV383" s="195"/>
    </row>
    <row r="384" s="118" customFormat="1" ht="30" customHeight="1" spans="1:256">
      <c r="A384" s="261"/>
      <c r="B384" s="265"/>
      <c r="C384" s="266" t="s">
        <v>436</v>
      </c>
      <c r="D384" s="264">
        <v>1068</v>
      </c>
      <c r="IV384" s="195"/>
    </row>
    <row r="385" s="118" customFormat="1" ht="30" customHeight="1" spans="1:256">
      <c r="A385" s="261"/>
      <c r="B385" s="262" t="s">
        <v>437</v>
      </c>
      <c r="C385" s="263"/>
      <c r="D385" s="264">
        <f>D386</f>
        <v>18337</v>
      </c>
      <c r="IV385" s="195"/>
    </row>
    <row r="386" s="118" customFormat="1" ht="30" customHeight="1" spans="1:256">
      <c r="A386" s="261"/>
      <c r="B386" s="265"/>
      <c r="C386" s="266" t="s">
        <v>438</v>
      </c>
      <c r="D386" s="264">
        <v>18337</v>
      </c>
      <c r="IV386" s="195"/>
    </row>
    <row r="387" s="52" customFormat="1" ht="30" customHeight="1" spans="1:4">
      <c r="A387" s="261"/>
      <c r="B387" s="262" t="s">
        <v>439</v>
      </c>
      <c r="C387" s="263"/>
      <c r="D387" s="264">
        <f>D388</f>
        <v>18956</v>
      </c>
    </row>
    <row r="388" s="118" customFormat="1" ht="30" customHeight="1" spans="1:256">
      <c r="A388" s="261"/>
      <c r="B388" s="265"/>
      <c r="C388" s="266" t="s">
        <v>440</v>
      </c>
      <c r="D388" s="264">
        <v>18956</v>
      </c>
      <c r="IV388" s="195"/>
    </row>
    <row r="389" s="118" customFormat="1" ht="30" customHeight="1" spans="1:256">
      <c r="A389" s="271" t="s">
        <v>441</v>
      </c>
      <c r="B389" s="265"/>
      <c r="C389" s="263"/>
      <c r="D389" s="264">
        <f>SUM(D390,D395,D400,D402)</f>
        <v>688</v>
      </c>
      <c r="IV389" s="195"/>
    </row>
    <row r="390" s="118" customFormat="1" ht="30" customHeight="1" spans="1:256">
      <c r="A390" s="261"/>
      <c r="B390" s="262" t="s">
        <v>442</v>
      </c>
      <c r="C390" s="263"/>
      <c r="D390" s="264">
        <f>SUM(D391:D394)</f>
        <v>95</v>
      </c>
      <c r="IV390" s="195"/>
    </row>
    <row r="391" s="118" customFormat="1" ht="30" customHeight="1" spans="1:256">
      <c r="A391" s="261"/>
      <c r="B391" s="265"/>
      <c r="C391" s="266" t="s">
        <v>141</v>
      </c>
      <c r="D391" s="264">
        <v>95</v>
      </c>
      <c r="IV391" s="195"/>
    </row>
    <row r="392" s="118" customFormat="1" ht="30" customHeight="1" spans="1:256">
      <c r="A392" s="261"/>
      <c r="B392" s="265"/>
      <c r="C392" s="266" t="s">
        <v>443</v>
      </c>
      <c r="D392" s="264"/>
      <c r="IV392" s="195"/>
    </row>
    <row r="393" s="118" customFormat="1" ht="30" customHeight="1" spans="1:256">
      <c r="A393" s="261"/>
      <c r="B393" s="265"/>
      <c r="C393" s="266" t="s">
        <v>444</v>
      </c>
      <c r="D393" s="264"/>
      <c r="IV393" s="195"/>
    </row>
    <row r="394" s="118" customFormat="1" ht="30" customHeight="1" spans="1:256">
      <c r="A394" s="261"/>
      <c r="B394" s="265"/>
      <c r="C394" s="266" t="s">
        <v>445</v>
      </c>
      <c r="D394" s="264"/>
      <c r="IV394" s="195"/>
    </row>
    <row r="395" s="118" customFormat="1" ht="30" customHeight="1" spans="1:256">
      <c r="A395" s="261"/>
      <c r="B395" s="262" t="s">
        <v>446</v>
      </c>
      <c r="C395" s="263"/>
      <c r="D395" s="264">
        <f>D399+D398+D397+D396</f>
        <v>13</v>
      </c>
      <c r="IV395" s="195"/>
    </row>
    <row r="396" s="118" customFormat="1" ht="30" customHeight="1" spans="1:256">
      <c r="A396" s="261"/>
      <c r="B396" s="262"/>
      <c r="C396" s="266" t="s">
        <v>136</v>
      </c>
      <c r="D396" s="264"/>
      <c r="IV396" s="195"/>
    </row>
    <row r="397" s="118" customFormat="1" ht="30" customHeight="1" spans="1:256">
      <c r="A397" s="261"/>
      <c r="B397" s="262"/>
      <c r="C397" s="266" t="s">
        <v>447</v>
      </c>
      <c r="D397" s="264"/>
      <c r="IV397" s="195"/>
    </row>
    <row r="398" s="118" customFormat="1" ht="30" customHeight="1" spans="1:256">
      <c r="A398" s="261"/>
      <c r="B398" s="262"/>
      <c r="C398" s="266" t="s">
        <v>448</v>
      </c>
      <c r="D398" s="264"/>
      <c r="IV398" s="195"/>
    </row>
    <row r="399" s="118" customFormat="1" ht="30" customHeight="1" spans="1:256">
      <c r="A399" s="261"/>
      <c r="B399" s="265"/>
      <c r="C399" s="266" t="s">
        <v>449</v>
      </c>
      <c r="D399" s="264">
        <v>13</v>
      </c>
      <c r="IV399" s="195"/>
    </row>
    <row r="400" s="118" customFormat="1" ht="30" customHeight="1" spans="1:256">
      <c r="A400" s="261"/>
      <c r="B400" s="262" t="s">
        <v>450</v>
      </c>
      <c r="C400" s="266"/>
      <c r="D400" s="264">
        <v>1</v>
      </c>
      <c r="IV400" s="195"/>
    </row>
    <row r="401" s="118" customFormat="1" ht="30" customHeight="1" spans="1:256">
      <c r="A401" s="261"/>
      <c r="B401" s="265"/>
      <c r="C401" s="266" t="s">
        <v>451</v>
      </c>
      <c r="D401" s="264">
        <v>1</v>
      </c>
      <c r="IV401" s="195"/>
    </row>
    <row r="402" s="118" customFormat="1" ht="30" customHeight="1" spans="1:256">
      <c r="A402" s="261"/>
      <c r="B402" s="262" t="s">
        <v>452</v>
      </c>
      <c r="C402" s="266"/>
      <c r="D402" s="264">
        <f>SUM(D403:D404)</f>
        <v>579</v>
      </c>
      <c r="IV402" s="195"/>
    </row>
    <row r="403" s="118" customFormat="1" ht="30" customHeight="1" spans="1:256">
      <c r="A403" s="261"/>
      <c r="B403" s="265"/>
      <c r="C403" s="266" t="s">
        <v>453</v>
      </c>
      <c r="D403" s="264">
        <v>579</v>
      </c>
      <c r="IV403" s="195"/>
    </row>
    <row r="404" s="118" customFormat="1" ht="30" customHeight="1" spans="1:256">
      <c r="A404" s="261"/>
      <c r="B404" s="265"/>
      <c r="C404" s="266" t="s">
        <v>454</v>
      </c>
      <c r="D404" s="264"/>
      <c r="IV404" s="195"/>
    </row>
    <row r="405" s="118" customFormat="1" ht="30" customHeight="1" spans="1:256">
      <c r="A405" s="271" t="s">
        <v>455</v>
      </c>
      <c r="B405" s="265"/>
      <c r="C405" s="263"/>
      <c r="D405" s="264">
        <f>SUM(D406,D410)</f>
        <v>1179</v>
      </c>
      <c r="IV405" s="195"/>
    </row>
    <row r="406" s="118" customFormat="1" ht="30" customHeight="1" spans="1:256">
      <c r="A406" s="261"/>
      <c r="B406" s="262" t="s">
        <v>456</v>
      </c>
      <c r="C406" s="263"/>
      <c r="D406" s="264">
        <f>SUM(D407:D409)</f>
        <v>1179</v>
      </c>
      <c r="IV406" s="195"/>
    </row>
    <row r="407" s="118" customFormat="1" ht="30" customHeight="1" spans="1:256">
      <c r="A407" s="261"/>
      <c r="B407" s="262"/>
      <c r="C407" s="266" t="s">
        <v>135</v>
      </c>
      <c r="D407" s="264">
        <v>133</v>
      </c>
      <c r="IV407" s="195"/>
    </row>
    <row r="408" s="118" customFormat="1" ht="30" customHeight="1" spans="1:256">
      <c r="A408" s="261"/>
      <c r="B408" s="262"/>
      <c r="C408" s="266" t="s">
        <v>136</v>
      </c>
      <c r="D408" s="264">
        <v>677</v>
      </c>
      <c r="IV408" s="195"/>
    </row>
    <row r="409" s="118" customFormat="1" ht="30" customHeight="1" spans="1:256">
      <c r="A409" s="261"/>
      <c r="B409" s="265"/>
      <c r="C409" s="266" t="s">
        <v>457</v>
      </c>
      <c r="D409" s="264">
        <v>369</v>
      </c>
      <c r="IV409" s="195"/>
    </row>
    <row r="410" s="118" customFormat="1" ht="30" customHeight="1" spans="1:256">
      <c r="A410" s="261"/>
      <c r="B410" s="262" t="s">
        <v>458</v>
      </c>
      <c r="C410" s="266"/>
      <c r="D410" s="264"/>
      <c r="IV410" s="195"/>
    </row>
    <row r="411" s="118" customFormat="1" ht="30" customHeight="1" spans="1:256">
      <c r="A411" s="261"/>
      <c r="B411" s="265"/>
      <c r="C411" s="266" t="s">
        <v>459</v>
      </c>
      <c r="D411" s="264"/>
      <c r="IV411" s="195"/>
    </row>
    <row r="412" s="118" customFormat="1" ht="30" customHeight="1" spans="1:256">
      <c r="A412" s="271" t="s">
        <v>460</v>
      </c>
      <c r="B412" s="265"/>
      <c r="C412" s="263"/>
      <c r="D412" s="264">
        <f>SUM(D413,D416,D419,D422)</f>
        <v>1656</v>
      </c>
      <c r="IV412" s="195"/>
    </row>
    <row r="413" s="118" customFormat="1" ht="30" customHeight="1" spans="1:256">
      <c r="A413" s="261"/>
      <c r="B413" s="262" t="s">
        <v>461</v>
      </c>
      <c r="C413" s="263"/>
      <c r="D413" s="264">
        <f>SUM(D414:D415)</f>
        <v>1157</v>
      </c>
      <c r="IV413" s="195"/>
    </row>
    <row r="414" s="118" customFormat="1" ht="30" customHeight="1" spans="1:256">
      <c r="A414" s="261"/>
      <c r="B414" s="262"/>
      <c r="C414" s="266" t="s">
        <v>462</v>
      </c>
      <c r="D414" s="264">
        <v>332</v>
      </c>
      <c r="IV414" s="195"/>
    </row>
    <row r="415" s="118" customFormat="1" ht="30" customHeight="1" spans="1:256">
      <c r="A415" s="261"/>
      <c r="B415" s="265"/>
      <c r="C415" s="266" t="s">
        <v>463</v>
      </c>
      <c r="D415" s="264">
        <v>825</v>
      </c>
      <c r="IV415" s="195"/>
    </row>
    <row r="416" s="118" customFormat="1" ht="30" customHeight="1" spans="1:256">
      <c r="A416" s="261"/>
      <c r="B416" s="262" t="s">
        <v>464</v>
      </c>
      <c r="C416" s="263"/>
      <c r="D416" s="264"/>
      <c r="IV416" s="195"/>
    </row>
    <row r="417" s="118" customFormat="1" ht="30" customHeight="1" spans="1:256">
      <c r="A417" s="261"/>
      <c r="B417" s="265"/>
      <c r="C417" s="266" t="s">
        <v>135</v>
      </c>
      <c r="D417" s="264"/>
      <c r="IV417" s="195"/>
    </row>
    <row r="418" s="118" customFormat="1" ht="30" customHeight="1" spans="1:256">
      <c r="A418" s="261"/>
      <c r="B418" s="265"/>
      <c r="C418" s="266" t="s">
        <v>465</v>
      </c>
      <c r="D418" s="264"/>
      <c r="IV418" s="195"/>
    </row>
    <row r="419" s="118" customFormat="1" ht="30" customHeight="1" spans="1:256">
      <c r="A419" s="261"/>
      <c r="B419" s="262" t="s">
        <v>466</v>
      </c>
      <c r="C419" s="263"/>
      <c r="D419" s="264">
        <f>SUM(D420:D421)</f>
        <v>499</v>
      </c>
      <c r="IV419" s="195"/>
    </row>
    <row r="420" s="118" customFormat="1" ht="30" customHeight="1" spans="1:256">
      <c r="A420" s="261"/>
      <c r="B420" s="262"/>
      <c r="C420" s="266" t="s">
        <v>467</v>
      </c>
      <c r="D420" s="264">
        <v>499</v>
      </c>
      <c r="IV420" s="195"/>
    </row>
    <row r="421" s="118" customFormat="1" ht="30" customHeight="1" spans="1:256">
      <c r="A421" s="261"/>
      <c r="B421" s="265"/>
      <c r="C421" s="266" t="s">
        <v>468</v>
      </c>
      <c r="D421" s="264"/>
      <c r="IV421" s="195"/>
    </row>
    <row r="422" s="118" customFormat="1" ht="30" customHeight="1" spans="1:256">
      <c r="A422" s="261"/>
      <c r="B422" s="262" t="s">
        <v>469</v>
      </c>
      <c r="C422" s="266"/>
      <c r="D422" s="264"/>
      <c r="IV422" s="195"/>
    </row>
    <row r="423" s="118" customFormat="1" ht="30" customHeight="1" spans="1:256">
      <c r="A423" s="261"/>
      <c r="B423" s="265"/>
      <c r="C423" s="266" t="s">
        <v>470</v>
      </c>
      <c r="D423" s="264"/>
      <c r="IV423" s="195"/>
    </row>
    <row r="424" s="118" customFormat="1" ht="30" customHeight="1" spans="1:256">
      <c r="A424" s="271" t="s">
        <v>471</v>
      </c>
      <c r="B424" s="265"/>
      <c r="C424" s="263"/>
      <c r="D424" s="264">
        <f>SUM(D425,D427,D432)</f>
        <v>2578</v>
      </c>
      <c r="IV424" s="195"/>
    </row>
    <row r="425" s="118" customFormat="1" ht="30" customHeight="1" spans="1:256">
      <c r="A425" s="261"/>
      <c r="B425" s="262" t="s">
        <v>472</v>
      </c>
      <c r="C425" s="263"/>
      <c r="D425" s="264">
        <f>SUM(D426:D426)</f>
        <v>1260</v>
      </c>
      <c r="IV425" s="195"/>
    </row>
    <row r="426" s="118" customFormat="1" ht="30" customHeight="1" spans="1:256">
      <c r="A426" s="261"/>
      <c r="B426" s="265"/>
      <c r="C426" s="266" t="s">
        <v>473</v>
      </c>
      <c r="D426" s="264">
        <v>1260</v>
      </c>
      <c r="IV426" s="195"/>
    </row>
    <row r="427" s="118" customFormat="1" ht="30" customHeight="1" spans="1:256">
      <c r="A427" s="261"/>
      <c r="B427" s="262" t="s">
        <v>474</v>
      </c>
      <c r="C427" s="263"/>
      <c r="D427" s="264">
        <f>SUM(D428:D431)</f>
        <v>183</v>
      </c>
      <c r="IV427" s="195"/>
    </row>
    <row r="428" s="118" customFormat="1" ht="30" customHeight="1" spans="1:256">
      <c r="A428" s="261"/>
      <c r="B428" s="265"/>
      <c r="C428" s="266" t="s">
        <v>135</v>
      </c>
      <c r="D428" s="264"/>
      <c r="IV428" s="195"/>
    </row>
    <row r="429" s="118" customFormat="1" ht="30" customHeight="1" spans="1:256">
      <c r="A429" s="261"/>
      <c r="B429" s="265"/>
      <c r="C429" s="266" t="s">
        <v>136</v>
      </c>
      <c r="D429" s="264"/>
      <c r="IV429" s="195"/>
    </row>
    <row r="430" s="118" customFormat="1" ht="30" customHeight="1" spans="1:256">
      <c r="A430" s="261"/>
      <c r="B430" s="265"/>
      <c r="C430" s="266" t="s">
        <v>475</v>
      </c>
      <c r="D430" s="264"/>
      <c r="IV430" s="195"/>
    </row>
    <row r="431" s="118" customFormat="1" ht="30" customHeight="1" spans="1:256">
      <c r="A431" s="261"/>
      <c r="B431" s="265"/>
      <c r="C431" s="266" t="s">
        <v>476</v>
      </c>
      <c r="D431" s="264">
        <v>183</v>
      </c>
      <c r="IV431" s="195"/>
    </row>
    <row r="432" s="118" customFormat="1" ht="30" customHeight="1" spans="1:256">
      <c r="A432" s="261"/>
      <c r="B432" s="262" t="s">
        <v>477</v>
      </c>
      <c r="C432" s="263"/>
      <c r="D432" s="264">
        <f>SUM(D433:D433)</f>
        <v>1135</v>
      </c>
      <c r="IV432" s="195"/>
    </row>
    <row r="433" s="118" customFormat="1" ht="30" customHeight="1" spans="1:256">
      <c r="A433" s="261"/>
      <c r="B433" s="265"/>
      <c r="C433" s="266" t="s">
        <v>478</v>
      </c>
      <c r="D433" s="264">
        <v>1135</v>
      </c>
      <c r="IV433" s="195"/>
    </row>
    <row r="434" s="118" customFormat="1" ht="30" customHeight="1" spans="1:256">
      <c r="A434" s="271" t="s">
        <v>479</v>
      </c>
      <c r="B434" s="265"/>
      <c r="C434" s="263"/>
      <c r="D434" s="264">
        <f>SUM(D435,D437)</f>
        <v>160</v>
      </c>
      <c r="IV434" s="195"/>
    </row>
    <row r="435" s="118" customFormat="1" ht="30" customHeight="1" spans="1:256">
      <c r="A435" s="271"/>
      <c r="B435" s="262" t="s">
        <v>480</v>
      </c>
      <c r="C435" s="263"/>
      <c r="D435" s="264">
        <f>SUM(D436)</f>
        <v>60</v>
      </c>
      <c r="IV435" s="195"/>
    </row>
    <row r="436" s="118" customFormat="1" ht="30" customHeight="1" spans="1:256">
      <c r="A436" s="271"/>
      <c r="B436" s="265"/>
      <c r="C436" s="266" t="s">
        <v>136</v>
      </c>
      <c r="D436" s="264">
        <v>60</v>
      </c>
      <c r="IV436" s="195"/>
    </row>
    <row r="437" s="118" customFormat="1" ht="30" customHeight="1" spans="1:256">
      <c r="A437" s="271"/>
      <c r="B437" s="262" t="s">
        <v>481</v>
      </c>
      <c r="C437" s="263"/>
      <c r="D437" s="264">
        <f>D438</f>
        <v>100</v>
      </c>
      <c r="IV437" s="195"/>
    </row>
    <row r="438" s="118" customFormat="1" ht="30" customHeight="1" spans="1:256">
      <c r="A438" s="271"/>
      <c r="B438" s="265"/>
      <c r="C438" s="266" t="s">
        <v>482</v>
      </c>
      <c r="D438" s="264">
        <v>100</v>
      </c>
      <c r="IV438" s="195"/>
    </row>
    <row r="439" s="118" customFormat="1" ht="30" customHeight="1" spans="1:256">
      <c r="A439" s="271" t="s">
        <v>483</v>
      </c>
      <c r="B439" s="265"/>
      <c r="C439" s="266"/>
      <c r="D439" s="264">
        <f>D440</f>
        <v>910</v>
      </c>
      <c r="IV439" s="195"/>
    </row>
    <row r="440" s="118" customFormat="1" ht="30" customHeight="1" spans="1:256">
      <c r="A440" s="271"/>
      <c r="B440" s="266" t="s">
        <v>484</v>
      </c>
      <c r="C440" s="266"/>
      <c r="D440" s="264">
        <f>D441++D442+D443</f>
        <v>910</v>
      </c>
      <c r="IV440" s="195"/>
    </row>
    <row r="441" s="118" customFormat="1" ht="30" customHeight="1" spans="1:256">
      <c r="A441" s="271"/>
      <c r="B441" s="266"/>
      <c r="C441" s="266" t="s">
        <v>135</v>
      </c>
      <c r="D441" s="264">
        <v>631</v>
      </c>
      <c r="IV441" s="195"/>
    </row>
    <row r="442" s="118" customFormat="1" ht="30" customHeight="1" spans="1:256">
      <c r="A442" s="271"/>
      <c r="B442" s="266"/>
      <c r="C442" s="266" t="s">
        <v>136</v>
      </c>
      <c r="D442" s="264">
        <v>100</v>
      </c>
      <c r="IV442" s="195"/>
    </row>
    <row r="443" s="118" customFormat="1" ht="30" customHeight="1" spans="1:256">
      <c r="A443" s="271"/>
      <c r="B443" s="266"/>
      <c r="C443" s="266" t="s">
        <v>485</v>
      </c>
      <c r="D443" s="264">
        <v>179</v>
      </c>
      <c r="IV443" s="195"/>
    </row>
    <row r="444" s="118" customFormat="1" ht="30" customHeight="1" spans="1:256">
      <c r="A444" s="271" t="s">
        <v>486</v>
      </c>
      <c r="B444" s="265"/>
      <c r="C444" s="263"/>
      <c r="D444" s="264">
        <f>SUM(D445,D450,D453,D458,D456)</f>
        <v>1406</v>
      </c>
      <c r="IV444" s="195"/>
    </row>
    <row r="445" s="118" customFormat="1" ht="30" customHeight="1" spans="1:256">
      <c r="A445" s="261"/>
      <c r="B445" s="262" t="s">
        <v>487</v>
      </c>
      <c r="C445" s="263"/>
      <c r="D445" s="264">
        <f>SUM(D446:D449)</f>
        <v>938</v>
      </c>
      <c r="IV445" s="195"/>
    </row>
    <row r="446" s="118" customFormat="1" ht="30" customHeight="1" spans="1:256">
      <c r="A446" s="261"/>
      <c r="B446" s="265"/>
      <c r="C446" s="266" t="s">
        <v>135</v>
      </c>
      <c r="D446" s="264">
        <v>593</v>
      </c>
      <c r="IV446" s="195"/>
    </row>
    <row r="447" s="118" customFormat="1" ht="30" customHeight="1" spans="1:256">
      <c r="A447" s="261"/>
      <c r="B447" s="265"/>
      <c r="C447" s="266" t="s">
        <v>136</v>
      </c>
      <c r="D447" s="264">
        <v>300</v>
      </c>
      <c r="IV447" s="195"/>
    </row>
    <row r="448" s="118" customFormat="1" ht="30" customHeight="1" spans="1:256">
      <c r="A448" s="261"/>
      <c r="B448" s="265"/>
      <c r="C448" s="266" t="s">
        <v>488</v>
      </c>
      <c r="D448" s="264">
        <v>8</v>
      </c>
      <c r="IV448" s="195"/>
    </row>
    <row r="449" s="118" customFormat="1" ht="30" customHeight="1" spans="1:256">
      <c r="A449" s="261"/>
      <c r="B449" s="265"/>
      <c r="C449" s="266" t="s">
        <v>489</v>
      </c>
      <c r="D449" s="264">
        <v>37</v>
      </c>
      <c r="IV449" s="195"/>
    </row>
    <row r="450" s="118" customFormat="1" ht="30" customHeight="1" spans="1:256">
      <c r="A450" s="261"/>
      <c r="B450" s="262" t="s">
        <v>490</v>
      </c>
      <c r="C450" s="266"/>
      <c r="D450" s="264">
        <f>D451+D452</f>
        <v>194</v>
      </c>
      <c r="IV450" s="195"/>
    </row>
    <row r="451" s="118" customFormat="1" ht="30" customHeight="1" spans="1:256">
      <c r="A451" s="261"/>
      <c r="B451" s="262"/>
      <c r="C451" s="266" t="s">
        <v>135</v>
      </c>
      <c r="D451" s="264">
        <v>143</v>
      </c>
      <c r="IV451" s="195"/>
    </row>
    <row r="452" s="118" customFormat="1" ht="30" customHeight="1" spans="1:256">
      <c r="A452" s="261"/>
      <c r="B452" s="265"/>
      <c r="C452" s="266" t="s">
        <v>491</v>
      </c>
      <c r="D452" s="264">
        <v>51</v>
      </c>
      <c r="IV452" s="195"/>
    </row>
    <row r="453" s="118" customFormat="1" ht="30" customHeight="1" spans="1:256">
      <c r="A453" s="261"/>
      <c r="B453" s="262" t="s">
        <v>492</v>
      </c>
      <c r="C453" s="263"/>
      <c r="D453" s="264">
        <f>SUM(D454:D455)</f>
        <v>6</v>
      </c>
      <c r="IV453" s="195"/>
    </row>
    <row r="454" s="118" customFormat="1" ht="30" customHeight="1" spans="1:256">
      <c r="A454" s="261"/>
      <c r="B454" s="262"/>
      <c r="C454" s="266" t="s">
        <v>136</v>
      </c>
      <c r="D454" s="264">
        <v>6</v>
      </c>
      <c r="IV454" s="195"/>
    </row>
    <row r="455" s="118" customFormat="1" ht="30" customHeight="1" spans="1:256">
      <c r="A455" s="261"/>
      <c r="B455" s="265"/>
      <c r="C455" s="266" t="s">
        <v>493</v>
      </c>
      <c r="D455" s="264"/>
      <c r="IV455" s="195"/>
    </row>
    <row r="456" s="118" customFormat="1" ht="30" customHeight="1" spans="1:256">
      <c r="A456" s="261"/>
      <c r="B456" s="262" t="s">
        <v>494</v>
      </c>
      <c r="C456" s="263"/>
      <c r="D456" s="264">
        <f>D457</f>
        <v>248</v>
      </c>
      <c r="IV456" s="195"/>
    </row>
    <row r="457" s="118" customFormat="1" ht="30" customHeight="1" spans="1:256">
      <c r="A457" s="261"/>
      <c r="B457" s="262"/>
      <c r="C457" s="266" t="s">
        <v>495</v>
      </c>
      <c r="D457" s="264">
        <v>248</v>
      </c>
      <c r="IV457" s="195"/>
    </row>
    <row r="458" s="118" customFormat="1" ht="30" customHeight="1" spans="1:256">
      <c r="A458" s="261"/>
      <c r="B458" s="262" t="s">
        <v>496</v>
      </c>
      <c r="C458" s="263"/>
      <c r="D458" s="264">
        <f>D459</f>
        <v>20</v>
      </c>
      <c r="IV458" s="195"/>
    </row>
    <row r="459" s="118" customFormat="1" ht="30" customHeight="1" spans="1:256">
      <c r="A459" s="261"/>
      <c r="B459" s="262"/>
      <c r="C459" s="266" t="s">
        <v>497</v>
      </c>
      <c r="D459" s="264">
        <v>20</v>
      </c>
      <c r="IV459" s="195"/>
    </row>
    <row r="460" s="118" customFormat="1" ht="30" customHeight="1" spans="1:256">
      <c r="A460" s="271" t="s">
        <v>498</v>
      </c>
      <c r="B460" s="265"/>
      <c r="C460" s="263"/>
      <c r="D460" s="264">
        <f>SUM(D461,D465)</f>
        <v>25804</v>
      </c>
      <c r="IV460" s="195"/>
    </row>
    <row r="461" s="118" customFormat="1" ht="30" customHeight="1" spans="1:256">
      <c r="A461" s="261"/>
      <c r="B461" s="262" t="s">
        <v>499</v>
      </c>
      <c r="C461" s="263"/>
      <c r="D461" s="264">
        <f>SUM(D462:D464)</f>
        <v>13653</v>
      </c>
      <c r="IV461" s="195"/>
    </row>
    <row r="462" s="118" customFormat="1" ht="30" customHeight="1" spans="1:256">
      <c r="A462" s="261"/>
      <c r="B462" s="265"/>
      <c r="C462" s="266" t="s">
        <v>500</v>
      </c>
      <c r="D462" s="264">
        <v>646</v>
      </c>
      <c r="IV462" s="195"/>
    </row>
    <row r="463" s="118" customFormat="1" ht="30" customHeight="1" spans="1:256">
      <c r="A463" s="261"/>
      <c r="B463" s="265"/>
      <c r="C463" s="266" t="s">
        <v>501</v>
      </c>
      <c r="D463" s="264">
        <v>3304</v>
      </c>
      <c r="IV463" s="195"/>
    </row>
    <row r="464" s="118" customFormat="1" ht="30" customHeight="1" spans="1:256">
      <c r="A464" s="261"/>
      <c r="B464" s="265"/>
      <c r="C464" s="266" t="s">
        <v>502</v>
      </c>
      <c r="D464" s="264">
        <v>9703</v>
      </c>
      <c r="IV464" s="195"/>
    </row>
    <row r="465" s="118" customFormat="1" ht="30" customHeight="1" spans="1:256">
      <c r="A465" s="261"/>
      <c r="B465" s="262" t="s">
        <v>503</v>
      </c>
      <c r="C465" s="263"/>
      <c r="D465" s="264">
        <f>SUM(D466:D466)</f>
        <v>12151</v>
      </c>
      <c r="IV465" s="195"/>
    </row>
    <row r="466" s="118" customFormat="1" ht="30" customHeight="1" spans="1:256">
      <c r="A466" s="261"/>
      <c r="B466" s="265"/>
      <c r="C466" s="266" t="s">
        <v>504</v>
      </c>
      <c r="D466" s="264">
        <v>12151</v>
      </c>
      <c r="IV466" s="195"/>
    </row>
    <row r="467" s="118" customFormat="1" ht="30" customHeight="1" spans="1:256">
      <c r="A467" s="271" t="s">
        <v>505</v>
      </c>
      <c r="B467" s="265"/>
      <c r="C467" s="263"/>
      <c r="D467" s="264">
        <f>SUM(D468,D473,D475)</f>
        <v>177</v>
      </c>
      <c r="IV467" s="195"/>
    </row>
    <row r="468" s="118" customFormat="1" ht="30" customHeight="1" spans="1:256">
      <c r="A468" s="261"/>
      <c r="B468" s="262" t="s">
        <v>506</v>
      </c>
      <c r="C468" s="263"/>
      <c r="D468" s="264">
        <f>SUM(D469:D472)</f>
        <v>177</v>
      </c>
      <c r="IV468" s="195"/>
    </row>
    <row r="469" s="118" customFormat="1" ht="30" customHeight="1" spans="1:256">
      <c r="A469" s="261"/>
      <c r="B469" s="262"/>
      <c r="C469" s="266" t="s">
        <v>136</v>
      </c>
      <c r="D469" s="264">
        <v>1</v>
      </c>
      <c r="IV469" s="195"/>
    </row>
    <row r="470" s="118" customFormat="1" ht="30" customHeight="1" spans="1:256">
      <c r="A470" s="261"/>
      <c r="B470" s="262"/>
      <c r="C470" s="266" t="s">
        <v>507</v>
      </c>
      <c r="D470" s="264">
        <v>1</v>
      </c>
      <c r="IV470" s="195"/>
    </row>
    <row r="471" s="118" customFormat="1" ht="30" customHeight="1" spans="1:256">
      <c r="A471" s="261"/>
      <c r="B471" s="262"/>
      <c r="C471" s="266" t="s">
        <v>508</v>
      </c>
      <c r="D471" s="264">
        <v>173</v>
      </c>
      <c r="IV471" s="195"/>
    </row>
    <row r="472" s="118" customFormat="1" ht="30" customHeight="1" spans="1:256">
      <c r="A472" s="261"/>
      <c r="B472" s="265"/>
      <c r="C472" s="266" t="s">
        <v>509</v>
      </c>
      <c r="D472" s="264">
        <v>2</v>
      </c>
      <c r="IV472" s="195"/>
    </row>
    <row r="473" s="118" customFormat="1" ht="30" customHeight="1" spans="1:256">
      <c r="A473" s="261"/>
      <c r="B473" s="262" t="s">
        <v>510</v>
      </c>
      <c r="C473" s="263"/>
      <c r="D473" s="264"/>
      <c r="IV473" s="195"/>
    </row>
    <row r="474" s="118" customFormat="1" ht="30" customHeight="1" spans="1:256">
      <c r="A474" s="261"/>
      <c r="B474" s="262"/>
      <c r="C474" s="266" t="s">
        <v>511</v>
      </c>
      <c r="D474" s="264"/>
      <c r="IV474" s="195"/>
    </row>
    <row r="475" s="118" customFormat="1" ht="30" customHeight="1" spans="1:256">
      <c r="A475" s="261"/>
      <c r="B475" s="262" t="s">
        <v>512</v>
      </c>
      <c r="C475" s="266"/>
      <c r="D475" s="264"/>
      <c r="IV475" s="195"/>
    </row>
    <row r="476" s="118" customFormat="1" ht="30" customHeight="1" spans="1:256">
      <c r="A476" s="261"/>
      <c r="B476" s="265"/>
      <c r="C476" s="266" t="s">
        <v>513</v>
      </c>
      <c r="D476" s="264"/>
      <c r="IV476" s="195"/>
    </row>
    <row r="477" s="118" customFormat="1" ht="30" customHeight="1" spans="1:256">
      <c r="A477" s="271" t="s">
        <v>514</v>
      </c>
      <c r="B477" s="265"/>
      <c r="C477" s="263"/>
      <c r="D477" s="264">
        <f>SUM(D478)</f>
        <v>1925</v>
      </c>
      <c r="IV477" s="195"/>
    </row>
    <row r="478" s="118" customFormat="1" ht="30" customHeight="1" spans="1:256">
      <c r="A478" s="261"/>
      <c r="B478" s="262" t="s">
        <v>515</v>
      </c>
      <c r="C478" s="263"/>
      <c r="D478" s="264">
        <f>D479</f>
        <v>1925</v>
      </c>
      <c r="IV478" s="195"/>
    </row>
    <row r="479" s="118" customFormat="1" ht="30" customHeight="1" spans="1:256">
      <c r="A479" s="276"/>
      <c r="B479" s="277"/>
      <c r="C479" s="266" t="s">
        <v>516</v>
      </c>
      <c r="D479" s="264">
        <v>1925</v>
      </c>
      <c r="IV479" s="195"/>
    </row>
    <row r="480" s="118" customFormat="1" ht="30" customHeight="1" spans="1:256">
      <c r="A480" s="278" t="s">
        <v>517</v>
      </c>
      <c r="B480" s="279"/>
      <c r="C480" s="280"/>
      <c r="D480" s="281">
        <f>D6+D124+D133+D170+D200+D212+D235+D322+D367+D375+D389+D405+D412+D424+D434+D439+D444+D460+D467+D477</f>
        <v>414853</v>
      </c>
      <c r="IV480" s="195"/>
    </row>
    <row r="481" s="118" customFormat="1" customHeight="1" spans="1:256">
      <c r="A481" s="195"/>
      <c r="B481" s="195"/>
      <c r="IV481" s="195"/>
    </row>
    <row r="482" s="118" customFormat="1" customHeight="1" spans="1:256">
      <c r="A482" s="195"/>
      <c r="B482" s="195"/>
      <c r="IV482" s="195"/>
    </row>
    <row r="483" s="118" customFormat="1" customHeight="1" spans="1:256">
      <c r="A483" s="195"/>
      <c r="B483" s="195"/>
      <c r="IV483" s="195"/>
    </row>
    <row r="484" s="118" customFormat="1" customHeight="1" spans="1:256">
      <c r="A484" s="195"/>
      <c r="B484" s="195"/>
      <c r="IV484" s="195"/>
    </row>
    <row r="485" s="118" customFormat="1" customHeight="1" spans="1:256">
      <c r="A485" s="195"/>
      <c r="B485" s="195"/>
      <c r="IV485" s="195"/>
    </row>
    <row r="486" s="118" customFormat="1" customHeight="1" spans="1:256">
      <c r="A486" s="195"/>
      <c r="B486" s="195"/>
      <c r="IV486" s="195"/>
    </row>
    <row r="487" s="118" customFormat="1" customHeight="1" spans="1:256">
      <c r="A487" s="195"/>
      <c r="B487" s="195"/>
      <c r="IV487" s="195"/>
    </row>
    <row r="488" s="118" customFormat="1" customHeight="1" spans="1:256">
      <c r="A488" s="195"/>
      <c r="B488" s="195"/>
      <c r="IV488" s="195"/>
    </row>
    <row r="489" s="118" customFormat="1" customHeight="1" spans="1:256">
      <c r="A489" s="195"/>
      <c r="B489" s="195"/>
      <c r="IV489" s="195"/>
    </row>
    <row r="490" s="118" customFormat="1" customHeight="1" spans="1:256">
      <c r="A490" s="195"/>
      <c r="B490" s="195"/>
      <c r="IV490" s="195"/>
    </row>
    <row r="491" s="118" customFormat="1" customHeight="1" spans="1:256">
      <c r="A491" s="195"/>
      <c r="B491" s="195"/>
      <c r="IV491" s="195"/>
    </row>
    <row r="492" s="118" customFormat="1" customHeight="1" spans="1:256">
      <c r="A492" s="195"/>
      <c r="B492" s="195"/>
      <c r="IV492" s="195"/>
    </row>
    <row r="493" s="118" customFormat="1" customHeight="1" spans="1:256">
      <c r="A493" s="195"/>
      <c r="B493" s="195"/>
      <c r="IV493" s="195"/>
    </row>
    <row r="494" s="118" customFormat="1" customHeight="1" spans="1:256">
      <c r="A494" s="195"/>
      <c r="B494" s="195"/>
      <c r="IV494" s="195"/>
    </row>
    <row r="495" s="118" customFormat="1" customHeight="1" spans="1:256">
      <c r="A495" s="195"/>
      <c r="B495" s="195"/>
      <c r="IV495" s="195"/>
    </row>
    <row r="496" s="118" customFormat="1" customHeight="1" spans="1:256">
      <c r="A496" s="195"/>
      <c r="B496" s="195"/>
      <c r="IV496" s="195"/>
    </row>
    <row r="497" s="118" customFormat="1" customHeight="1" spans="1:256">
      <c r="A497" s="195"/>
      <c r="B497" s="195"/>
      <c r="IV497" s="195"/>
    </row>
    <row r="498" s="118" customFormat="1" customHeight="1" spans="1:256">
      <c r="A498" s="195"/>
      <c r="B498" s="195"/>
      <c r="IV498" s="195"/>
    </row>
    <row r="499" s="118" customFormat="1" customHeight="1" spans="1:256">
      <c r="A499" s="195"/>
      <c r="B499" s="195"/>
      <c r="IV499" s="195"/>
    </row>
    <row r="500" s="118" customFormat="1" customHeight="1" spans="1:256">
      <c r="A500" s="195"/>
      <c r="B500" s="195"/>
      <c r="IV500" s="195"/>
    </row>
    <row r="501" s="118" customFormat="1" customHeight="1" spans="1:256">
      <c r="A501" s="195"/>
      <c r="B501" s="195"/>
      <c r="IV501" s="195"/>
    </row>
    <row r="502" s="118" customFormat="1" customHeight="1" spans="1:256">
      <c r="A502" s="195"/>
      <c r="B502" s="195"/>
      <c r="IV502" s="195"/>
    </row>
    <row r="503" s="118" customFormat="1" customHeight="1" spans="1:256">
      <c r="A503" s="195"/>
      <c r="B503" s="195"/>
      <c r="IV503" s="195"/>
    </row>
    <row r="504" s="118" customFormat="1" customHeight="1" spans="1:256">
      <c r="A504" s="195"/>
      <c r="B504" s="195"/>
      <c r="IV504" s="195"/>
    </row>
    <row r="505" s="118" customFormat="1" customHeight="1" spans="1:256">
      <c r="A505" s="195"/>
      <c r="B505" s="195"/>
      <c r="IV505" s="195"/>
    </row>
    <row r="506" s="118" customFormat="1" customHeight="1" spans="1:256">
      <c r="A506" s="195"/>
      <c r="B506" s="195"/>
      <c r="IV506" s="195"/>
    </row>
    <row r="507" s="118" customFormat="1" customHeight="1" spans="1:256">
      <c r="A507" s="195"/>
      <c r="B507" s="195"/>
      <c r="IV507" s="195"/>
    </row>
    <row r="508" s="118" customFormat="1" customHeight="1" spans="1:256">
      <c r="A508" s="195"/>
      <c r="B508" s="195"/>
      <c r="IV508" s="195"/>
    </row>
    <row r="509" s="118" customFormat="1" customHeight="1" spans="1:256">
      <c r="A509" s="195"/>
      <c r="B509" s="195"/>
      <c r="IV509" s="195"/>
    </row>
    <row r="510" s="118" customFormat="1" customHeight="1" spans="1:256">
      <c r="A510" s="195"/>
      <c r="B510" s="195"/>
      <c r="IV510" s="195"/>
    </row>
    <row r="511" s="118" customFormat="1" customHeight="1" spans="1:256">
      <c r="A511" s="195"/>
      <c r="B511" s="195"/>
      <c r="IV511" s="195"/>
    </row>
    <row r="512" s="118" customFormat="1" customHeight="1" spans="1:256">
      <c r="A512" s="195"/>
      <c r="B512" s="195"/>
      <c r="IV512" s="195"/>
    </row>
    <row r="513" s="118" customFormat="1" customHeight="1" spans="1:256">
      <c r="A513" s="195"/>
      <c r="B513" s="195"/>
      <c r="IV513" s="195"/>
    </row>
    <row r="514" s="118" customFormat="1" customHeight="1" spans="1:256">
      <c r="A514" s="195"/>
      <c r="B514" s="195"/>
      <c r="IV514" s="195"/>
    </row>
    <row r="515" s="118" customFormat="1" customHeight="1" spans="1:256">
      <c r="A515" s="195"/>
      <c r="B515" s="195"/>
      <c r="IV515" s="195"/>
    </row>
    <row r="516" s="118" customFormat="1" customHeight="1" spans="1:256">
      <c r="A516" s="195"/>
      <c r="B516" s="195"/>
      <c r="IV516" s="195"/>
    </row>
    <row r="517" s="118" customFormat="1" customHeight="1" spans="1:256">
      <c r="A517" s="195"/>
      <c r="B517" s="195"/>
      <c r="IV517" s="195"/>
    </row>
    <row r="518" s="118" customFormat="1" customHeight="1" spans="1:256">
      <c r="A518" s="195"/>
      <c r="B518" s="195"/>
      <c r="IV518" s="195"/>
    </row>
    <row r="519" s="118" customFormat="1" customHeight="1" spans="1:256">
      <c r="A519" s="195"/>
      <c r="B519" s="195"/>
      <c r="IV519" s="195"/>
    </row>
    <row r="520" s="118" customFormat="1" customHeight="1" spans="1:256">
      <c r="A520" s="195"/>
      <c r="B520" s="195"/>
      <c r="IV520" s="195"/>
    </row>
    <row r="521" s="118" customFormat="1" customHeight="1" spans="1:256">
      <c r="A521" s="195"/>
      <c r="B521" s="195"/>
      <c r="IV521" s="195"/>
    </row>
    <row r="522" s="118" customFormat="1" customHeight="1" spans="1:256">
      <c r="A522" s="195"/>
      <c r="B522" s="195"/>
      <c r="IV522" s="195"/>
    </row>
    <row r="523" s="118" customFormat="1" customHeight="1" spans="1:256">
      <c r="A523" s="195"/>
      <c r="B523" s="195"/>
      <c r="IV523" s="195"/>
    </row>
    <row r="524" s="118" customFormat="1" customHeight="1" spans="1:256">
      <c r="A524" s="195"/>
      <c r="B524" s="195"/>
      <c r="IV524" s="195"/>
    </row>
    <row r="525" s="118" customFormat="1" customHeight="1" spans="1:256">
      <c r="A525" s="195"/>
      <c r="B525" s="195"/>
      <c r="IV525" s="195"/>
    </row>
    <row r="526" s="118" customFormat="1" customHeight="1" spans="1:256">
      <c r="A526" s="195"/>
      <c r="B526" s="195"/>
      <c r="IV526" s="195"/>
    </row>
    <row r="527" s="118" customFormat="1" customHeight="1" spans="1:256">
      <c r="A527" s="195"/>
      <c r="B527" s="195"/>
      <c r="IV527" s="195"/>
    </row>
    <row r="528" s="118" customFormat="1" customHeight="1" spans="1:256">
      <c r="A528" s="195"/>
      <c r="B528" s="195"/>
      <c r="IV528" s="195"/>
    </row>
    <row r="529" s="118" customFormat="1" customHeight="1" spans="1:256">
      <c r="A529" s="195"/>
      <c r="B529" s="195"/>
      <c r="IV529" s="195"/>
    </row>
    <row r="530" s="118" customFormat="1" customHeight="1" spans="1:256">
      <c r="A530" s="195"/>
      <c r="B530" s="195"/>
      <c r="IV530" s="195"/>
    </row>
    <row r="531" s="118" customFormat="1" customHeight="1" spans="1:256">
      <c r="A531" s="195"/>
      <c r="B531" s="195"/>
      <c r="IV531" s="195"/>
    </row>
    <row r="532" s="118" customFormat="1" customHeight="1" spans="1:256">
      <c r="A532" s="195"/>
      <c r="B532" s="195"/>
      <c r="IV532" s="195"/>
    </row>
    <row r="533" s="118" customFormat="1" customHeight="1" spans="1:256">
      <c r="A533" s="195"/>
      <c r="B533" s="195"/>
      <c r="IV533" s="195"/>
    </row>
    <row r="534" s="118" customFormat="1" customHeight="1" spans="1:256">
      <c r="A534" s="195"/>
      <c r="B534" s="195"/>
      <c r="IV534" s="195"/>
    </row>
    <row r="535" s="118" customFormat="1" customHeight="1" spans="1:256">
      <c r="A535" s="195"/>
      <c r="B535" s="195"/>
      <c r="IV535" s="195"/>
    </row>
    <row r="536" s="118" customFormat="1" customHeight="1" spans="1:256">
      <c r="A536" s="195"/>
      <c r="B536" s="195"/>
      <c r="IV536" s="195"/>
    </row>
    <row r="537" s="118" customFormat="1" customHeight="1" spans="1:256">
      <c r="A537" s="195"/>
      <c r="B537" s="195"/>
      <c r="IV537" s="195"/>
    </row>
    <row r="538" s="118" customFormat="1" customHeight="1" spans="1:256">
      <c r="A538" s="195"/>
      <c r="B538" s="195"/>
      <c r="IV538" s="195"/>
    </row>
    <row r="539" s="118" customFormat="1" customHeight="1" spans="1:256">
      <c r="A539" s="195"/>
      <c r="B539" s="195"/>
      <c r="IV539" s="195"/>
    </row>
    <row r="540" s="118" customFormat="1" customHeight="1" spans="1:256">
      <c r="A540" s="195"/>
      <c r="B540" s="195"/>
      <c r="IV540" s="195"/>
    </row>
    <row r="541" s="118" customFormat="1" customHeight="1" spans="1:256">
      <c r="A541" s="195"/>
      <c r="B541" s="195"/>
      <c r="IV541" s="195"/>
    </row>
    <row r="542" s="118" customFormat="1" customHeight="1" spans="1:256">
      <c r="A542" s="195"/>
      <c r="B542" s="195"/>
      <c r="IV542" s="195"/>
    </row>
    <row r="543" s="118" customFormat="1" customHeight="1" spans="1:256">
      <c r="A543" s="195"/>
      <c r="B543" s="195"/>
      <c r="IV543" s="195"/>
    </row>
    <row r="544" s="118" customFormat="1" customHeight="1" spans="1:256">
      <c r="A544" s="195"/>
      <c r="B544" s="195"/>
      <c r="IV544" s="195"/>
    </row>
    <row r="545" s="118" customFormat="1" customHeight="1" spans="1:256">
      <c r="A545" s="195"/>
      <c r="B545" s="195"/>
      <c r="IV545" s="195"/>
    </row>
    <row r="546" s="118" customFormat="1" customHeight="1" spans="1:256">
      <c r="A546" s="195"/>
      <c r="B546" s="195"/>
      <c r="IV546" s="195"/>
    </row>
    <row r="547" s="118" customFormat="1" customHeight="1" spans="1:256">
      <c r="A547" s="195"/>
      <c r="B547" s="195"/>
      <c r="IV547" s="195"/>
    </row>
    <row r="548" s="118" customFormat="1" customHeight="1" spans="1:256">
      <c r="A548" s="195"/>
      <c r="B548" s="195"/>
      <c r="IV548" s="195"/>
    </row>
    <row r="549" s="118" customFormat="1" customHeight="1" spans="1:256">
      <c r="A549" s="195"/>
      <c r="B549" s="195"/>
      <c r="IV549" s="195"/>
    </row>
    <row r="550" s="118" customFormat="1" customHeight="1" spans="1:256">
      <c r="A550" s="195"/>
      <c r="B550" s="195"/>
      <c r="IV550" s="195"/>
    </row>
    <row r="551" s="118" customFormat="1" customHeight="1" spans="1:256">
      <c r="A551" s="195"/>
      <c r="B551" s="195"/>
      <c r="IV551" s="195"/>
    </row>
    <row r="552" s="118" customFormat="1" customHeight="1" spans="1:256">
      <c r="A552" s="195"/>
      <c r="B552" s="195"/>
      <c r="IV552" s="195"/>
    </row>
    <row r="553" s="118" customFormat="1" customHeight="1" spans="1:256">
      <c r="A553" s="195"/>
      <c r="B553" s="195"/>
      <c r="IV553" s="195"/>
    </row>
    <row r="554" s="118" customFormat="1" customHeight="1" spans="1:256">
      <c r="A554" s="195"/>
      <c r="B554" s="195"/>
      <c r="IV554" s="195"/>
    </row>
    <row r="555" s="118" customFormat="1" customHeight="1" spans="1:256">
      <c r="A555" s="195"/>
      <c r="B555" s="195"/>
      <c r="IV555" s="195"/>
    </row>
    <row r="556" s="118" customFormat="1" customHeight="1" spans="1:256">
      <c r="A556" s="195"/>
      <c r="B556" s="195"/>
      <c r="IV556" s="195"/>
    </row>
    <row r="557" s="118" customFormat="1" customHeight="1" spans="1:256">
      <c r="A557" s="195"/>
      <c r="B557" s="195"/>
      <c r="IV557" s="195"/>
    </row>
    <row r="558" s="118" customFormat="1" customHeight="1" spans="1:256">
      <c r="A558" s="195"/>
      <c r="B558" s="195"/>
      <c r="IV558" s="195"/>
    </row>
    <row r="559" s="118" customFormat="1" customHeight="1" spans="1:256">
      <c r="A559" s="195"/>
      <c r="B559" s="195"/>
      <c r="IV559" s="195"/>
    </row>
    <row r="560" s="118" customFormat="1" customHeight="1" spans="1:256">
      <c r="A560" s="195"/>
      <c r="B560" s="195"/>
      <c r="IV560" s="195"/>
    </row>
    <row r="561" s="118" customFormat="1" customHeight="1" spans="1:256">
      <c r="A561" s="195"/>
      <c r="B561" s="195"/>
      <c r="IV561" s="195"/>
    </row>
    <row r="562" s="118" customFormat="1" customHeight="1" spans="1:256">
      <c r="A562" s="195"/>
      <c r="B562" s="195"/>
      <c r="IV562" s="195"/>
    </row>
    <row r="563" s="118" customFormat="1" customHeight="1" spans="1:256">
      <c r="A563" s="195"/>
      <c r="B563" s="195"/>
      <c r="IV563" s="195"/>
    </row>
    <row r="564" s="118" customFormat="1" customHeight="1" spans="1:256">
      <c r="A564" s="195"/>
      <c r="B564" s="195"/>
      <c r="IV564" s="195"/>
    </row>
    <row r="565" s="118" customFormat="1" customHeight="1" spans="1:256">
      <c r="A565" s="195"/>
      <c r="B565" s="195"/>
      <c r="IV565" s="195"/>
    </row>
    <row r="566" s="118" customFormat="1" customHeight="1" spans="1:256">
      <c r="A566" s="195"/>
      <c r="B566" s="195"/>
      <c r="IV566" s="195"/>
    </row>
    <row r="567" s="118" customFormat="1" customHeight="1" spans="1:256">
      <c r="A567" s="195"/>
      <c r="B567" s="195"/>
      <c r="IV567" s="195"/>
    </row>
    <row r="568" s="118" customFormat="1" customHeight="1" spans="1:256">
      <c r="A568" s="195"/>
      <c r="B568" s="195"/>
      <c r="IV568" s="195"/>
    </row>
    <row r="569" s="118" customFormat="1" customHeight="1" spans="1:256">
      <c r="A569" s="195"/>
      <c r="B569" s="195"/>
      <c r="IV569" s="195"/>
    </row>
    <row r="570" s="118" customFormat="1" customHeight="1" spans="1:256">
      <c r="A570" s="195"/>
      <c r="B570" s="195"/>
      <c r="IV570" s="195"/>
    </row>
    <row r="571" s="118" customFormat="1" customHeight="1" spans="1:256">
      <c r="A571" s="195"/>
      <c r="B571" s="195"/>
      <c r="IV571" s="195"/>
    </row>
    <row r="572" s="118" customFormat="1" customHeight="1" spans="1:256">
      <c r="A572" s="195"/>
      <c r="B572" s="195"/>
      <c r="IV572" s="195"/>
    </row>
    <row r="573" s="118" customFormat="1" customHeight="1" spans="1:256">
      <c r="A573" s="195"/>
      <c r="B573" s="195"/>
      <c r="IV573" s="195"/>
    </row>
    <row r="574" s="118" customFormat="1" customHeight="1" spans="1:256">
      <c r="A574" s="195"/>
      <c r="B574" s="195"/>
      <c r="IV574" s="195"/>
    </row>
    <row r="575" s="118" customFormat="1" customHeight="1" spans="1:256">
      <c r="A575" s="195"/>
      <c r="B575" s="195"/>
      <c r="IV575" s="195"/>
    </row>
    <row r="576" s="118" customFormat="1" customHeight="1" spans="1:256">
      <c r="A576" s="195"/>
      <c r="B576" s="195"/>
      <c r="IV576" s="195"/>
    </row>
    <row r="577" s="118" customFormat="1" customHeight="1" spans="1:256">
      <c r="A577" s="195"/>
      <c r="B577" s="195"/>
      <c r="IV577" s="195"/>
    </row>
    <row r="578" s="118" customFormat="1" customHeight="1" spans="1:256">
      <c r="A578" s="195"/>
      <c r="B578" s="195"/>
      <c r="IV578" s="195"/>
    </row>
    <row r="579" s="118" customFormat="1" customHeight="1" spans="1:256">
      <c r="A579" s="195"/>
      <c r="B579" s="195"/>
      <c r="IV579" s="195"/>
    </row>
    <row r="580" s="118" customFormat="1" customHeight="1" spans="1:256">
      <c r="A580" s="195"/>
      <c r="B580" s="195"/>
      <c r="IV580" s="195"/>
    </row>
    <row r="581" s="118" customFormat="1" customHeight="1" spans="1:256">
      <c r="A581" s="195"/>
      <c r="B581" s="195"/>
      <c r="IV581" s="195"/>
    </row>
    <row r="582" s="118" customFormat="1" customHeight="1" spans="1:256">
      <c r="A582" s="195"/>
      <c r="B582" s="195"/>
      <c r="IV582" s="195"/>
    </row>
    <row r="583" s="118" customFormat="1" customHeight="1" spans="1:256">
      <c r="A583" s="195"/>
      <c r="B583" s="195"/>
      <c r="IV583" s="195"/>
    </row>
    <row r="584" s="118" customFormat="1" customHeight="1" spans="1:256">
      <c r="A584" s="195"/>
      <c r="B584" s="195"/>
      <c r="IV584" s="195"/>
    </row>
    <row r="585" s="118" customFormat="1" customHeight="1" spans="1:256">
      <c r="A585" s="195"/>
      <c r="B585" s="195"/>
      <c r="IV585" s="195"/>
    </row>
    <row r="586" s="118" customFormat="1" customHeight="1" spans="1:256">
      <c r="A586" s="195"/>
      <c r="B586" s="195"/>
      <c r="IV586" s="195"/>
    </row>
    <row r="587" s="118" customFormat="1" customHeight="1" spans="1:256">
      <c r="A587" s="195"/>
      <c r="B587" s="195"/>
      <c r="IV587" s="195"/>
    </row>
    <row r="588" s="118" customFormat="1" customHeight="1" spans="1:256">
      <c r="A588" s="195"/>
      <c r="B588" s="195"/>
      <c r="IV588" s="195"/>
    </row>
    <row r="589" s="118" customFormat="1" customHeight="1" spans="1:256">
      <c r="A589" s="195"/>
      <c r="B589" s="195"/>
      <c r="IV589" s="195"/>
    </row>
    <row r="590" s="118" customFormat="1" customHeight="1" spans="1:256">
      <c r="A590" s="195"/>
      <c r="B590" s="195"/>
      <c r="IV590" s="195"/>
    </row>
    <row r="591" s="118" customFormat="1" customHeight="1" spans="1:256">
      <c r="A591" s="195"/>
      <c r="B591" s="195"/>
      <c r="IV591" s="195"/>
    </row>
    <row r="592" s="118" customFormat="1" customHeight="1" spans="1:256">
      <c r="A592" s="195"/>
      <c r="B592" s="195"/>
      <c r="IV592" s="195"/>
    </row>
    <row r="593" s="118" customFormat="1" customHeight="1" spans="1:256">
      <c r="A593" s="195"/>
      <c r="B593" s="195"/>
      <c r="IV593" s="195"/>
    </row>
    <row r="594" s="118" customFormat="1" customHeight="1" spans="1:256">
      <c r="A594" s="195"/>
      <c r="B594" s="195"/>
      <c r="IV594" s="195"/>
    </row>
    <row r="595" s="118" customFormat="1" customHeight="1" spans="1:256">
      <c r="A595" s="195"/>
      <c r="B595" s="195"/>
      <c r="IV595" s="195"/>
    </row>
    <row r="596" s="118" customFormat="1" customHeight="1" spans="1:256">
      <c r="A596" s="195"/>
      <c r="B596" s="195"/>
      <c r="IV596" s="195"/>
    </row>
    <row r="597" s="118" customFormat="1" customHeight="1" spans="1:256">
      <c r="A597" s="195"/>
      <c r="B597" s="195"/>
      <c r="IV597" s="195"/>
    </row>
    <row r="598" s="118" customFormat="1" customHeight="1" spans="1:256">
      <c r="A598" s="195"/>
      <c r="B598" s="195"/>
      <c r="IV598" s="195"/>
    </row>
    <row r="599" s="118" customFormat="1" customHeight="1" spans="1:256">
      <c r="A599" s="195"/>
      <c r="B599" s="195"/>
      <c r="IV599" s="195"/>
    </row>
    <row r="600" s="118" customFormat="1" customHeight="1" spans="1:256">
      <c r="A600" s="195"/>
      <c r="B600" s="195"/>
      <c r="IV600" s="195"/>
    </row>
    <row r="601" s="118" customFormat="1" customHeight="1" spans="1:256">
      <c r="A601" s="195"/>
      <c r="B601" s="195"/>
      <c r="IV601" s="195"/>
    </row>
    <row r="602" s="118" customFormat="1" customHeight="1" spans="1:256">
      <c r="A602" s="195"/>
      <c r="B602" s="195"/>
      <c r="IV602" s="195"/>
    </row>
    <row r="603" s="118" customFormat="1" customHeight="1" spans="1:256">
      <c r="A603" s="195"/>
      <c r="B603" s="195"/>
      <c r="IV603" s="195"/>
    </row>
    <row r="604" s="118" customFormat="1" customHeight="1" spans="1:256">
      <c r="A604" s="195"/>
      <c r="B604" s="195"/>
      <c r="IV604" s="195"/>
    </row>
    <row r="605" s="118" customFormat="1" customHeight="1" spans="1:256">
      <c r="A605" s="195"/>
      <c r="B605" s="195"/>
      <c r="IV605" s="195"/>
    </row>
    <row r="606" s="118" customFormat="1" customHeight="1" spans="1:256">
      <c r="A606" s="195"/>
      <c r="B606" s="195"/>
      <c r="IV606" s="195"/>
    </row>
    <row r="607" s="118" customFormat="1" customHeight="1" spans="1:256">
      <c r="A607" s="195"/>
      <c r="B607" s="195"/>
      <c r="IV607" s="195"/>
    </row>
    <row r="608" s="118" customFormat="1" customHeight="1" spans="1:256">
      <c r="A608" s="195"/>
      <c r="B608" s="195"/>
      <c r="IV608" s="195"/>
    </row>
    <row r="609" s="118" customFormat="1" customHeight="1" spans="1:256">
      <c r="A609" s="195"/>
      <c r="B609" s="195"/>
      <c r="IV609" s="195"/>
    </row>
    <row r="610" s="118" customFormat="1" customHeight="1" spans="1:256">
      <c r="A610" s="195"/>
      <c r="B610" s="195"/>
      <c r="IV610" s="195"/>
    </row>
    <row r="611" s="118" customFormat="1" customHeight="1" spans="1:256">
      <c r="A611" s="195"/>
      <c r="B611" s="195"/>
      <c r="IV611" s="195"/>
    </row>
    <row r="612" s="118" customFormat="1" customHeight="1" spans="1:256">
      <c r="A612" s="195"/>
      <c r="B612" s="195"/>
      <c r="IV612" s="195"/>
    </row>
    <row r="613" s="118" customFormat="1" customHeight="1" spans="1:256">
      <c r="A613" s="195"/>
      <c r="B613" s="195"/>
      <c r="IV613" s="195"/>
    </row>
    <row r="614" s="118" customFormat="1" customHeight="1" spans="1:256">
      <c r="A614" s="195"/>
      <c r="B614" s="195"/>
      <c r="IV614" s="195"/>
    </row>
    <row r="615" s="118" customFormat="1" customHeight="1" spans="1:256">
      <c r="A615" s="195"/>
      <c r="B615" s="195"/>
      <c r="IV615" s="195"/>
    </row>
    <row r="616" s="118" customFormat="1" customHeight="1" spans="1:256">
      <c r="A616" s="195"/>
      <c r="B616" s="195"/>
      <c r="IV616" s="195"/>
    </row>
    <row r="617" s="118" customFormat="1" customHeight="1" spans="1:256">
      <c r="A617" s="195"/>
      <c r="B617" s="195"/>
      <c r="IV617" s="195"/>
    </row>
    <row r="618" s="118" customFormat="1" customHeight="1" spans="1:256">
      <c r="A618" s="195"/>
      <c r="B618" s="195"/>
      <c r="IV618" s="195"/>
    </row>
    <row r="619" s="118" customFormat="1" customHeight="1" spans="1:256">
      <c r="A619" s="195"/>
      <c r="B619" s="195"/>
      <c r="IV619" s="195"/>
    </row>
    <row r="620" s="118" customFormat="1" customHeight="1" spans="1:256">
      <c r="A620" s="195"/>
      <c r="B620" s="195"/>
      <c r="IV620" s="195"/>
    </row>
    <row r="621" s="118" customFormat="1" customHeight="1" spans="1:256">
      <c r="A621" s="195"/>
      <c r="B621" s="195"/>
      <c r="IV621" s="195"/>
    </row>
    <row r="622" s="118" customFormat="1" customHeight="1" spans="1:256">
      <c r="A622" s="195"/>
      <c r="B622" s="195"/>
      <c r="IV622" s="195"/>
    </row>
    <row r="623" s="118" customFormat="1" customHeight="1" spans="1:256">
      <c r="A623" s="195"/>
      <c r="B623" s="195"/>
      <c r="IV623" s="195"/>
    </row>
    <row r="624" s="118" customFormat="1" customHeight="1" spans="1:256">
      <c r="A624" s="195"/>
      <c r="B624" s="195"/>
      <c r="IV624" s="195"/>
    </row>
    <row r="625" s="118" customFormat="1" customHeight="1" spans="1:256">
      <c r="A625" s="195"/>
      <c r="B625" s="195"/>
      <c r="IV625" s="195"/>
    </row>
    <row r="626" s="118" customFormat="1" customHeight="1" spans="1:256">
      <c r="A626" s="195"/>
      <c r="B626" s="195"/>
      <c r="IV626" s="195"/>
    </row>
    <row r="627" s="118" customFormat="1" customHeight="1" spans="1:256">
      <c r="A627" s="195"/>
      <c r="B627" s="195"/>
      <c r="IV627" s="195"/>
    </row>
    <row r="628" s="118" customFormat="1" customHeight="1" spans="1:256">
      <c r="A628" s="195"/>
      <c r="B628" s="195"/>
      <c r="IV628" s="195"/>
    </row>
    <row r="629" s="118" customFormat="1" customHeight="1" spans="1:256">
      <c r="A629" s="195"/>
      <c r="B629" s="195"/>
      <c r="IV629" s="195"/>
    </row>
    <row r="630" s="118" customFormat="1" customHeight="1" spans="1:256">
      <c r="A630" s="195"/>
      <c r="B630" s="195"/>
      <c r="IV630" s="195"/>
    </row>
    <row r="631" s="118" customFormat="1" customHeight="1" spans="1:256">
      <c r="A631" s="195"/>
      <c r="B631" s="195"/>
      <c r="IV631" s="195"/>
    </row>
    <row r="632" s="118" customFormat="1" customHeight="1" spans="1:256">
      <c r="A632" s="195"/>
      <c r="B632" s="195"/>
      <c r="IV632" s="195"/>
    </row>
    <row r="633" s="118" customFormat="1" customHeight="1" spans="1:256">
      <c r="A633" s="195"/>
      <c r="B633" s="195"/>
      <c r="IV633" s="195"/>
    </row>
    <row r="634" s="118" customFormat="1" customHeight="1" spans="1:256">
      <c r="A634" s="195"/>
      <c r="B634" s="195"/>
      <c r="IV634" s="195"/>
    </row>
    <row r="635" s="118" customFormat="1" customHeight="1" spans="1:256">
      <c r="A635" s="195"/>
      <c r="B635" s="195"/>
      <c r="IV635" s="195"/>
    </row>
    <row r="636" s="118" customFormat="1" customHeight="1" spans="1:256">
      <c r="A636" s="195"/>
      <c r="B636" s="195"/>
      <c r="IV636" s="195"/>
    </row>
    <row r="637" s="118" customFormat="1" customHeight="1" spans="1:256">
      <c r="A637" s="195"/>
      <c r="B637" s="195"/>
      <c r="IV637" s="195"/>
    </row>
    <row r="638" s="118" customFormat="1" customHeight="1" spans="1:256">
      <c r="A638" s="195"/>
      <c r="B638" s="195"/>
      <c r="IV638" s="195"/>
    </row>
    <row r="639" s="118" customFormat="1" customHeight="1" spans="1:256">
      <c r="A639" s="195"/>
      <c r="B639" s="195"/>
      <c r="IV639" s="195"/>
    </row>
    <row r="640" s="118" customFormat="1" customHeight="1" spans="1:256">
      <c r="A640" s="195"/>
      <c r="B640" s="195"/>
      <c r="IV640" s="195"/>
    </row>
    <row r="641" s="118" customFormat="1" customHeight="1" spans="1:256">
      <c r="A641" s="195"/>
      <c r="B641" s="195"/>
      <c r="IV641" s="195"/>
    </row>
    <row r="642" s="118" customFormat="1" customHeight="1" spans="1:256">
      <c r="A642" s="195"/>
      <c r="B642" s="195"/>
      <c r="IV642" s="195"/>
    </row>
    <row r="643" s="118" customFormat="1" customHeight="1" spans="1:256">
      <c r="A643" s="195"/>
      <c r="B643" s="195"/>
      <c r="IV643" s="195"/>
    </row>
    <row r="644" s="118" customFormat="1" customHeight="1" spans="1:256">
      <c r="A644" s="195"/>
      <c r="B644" s="195"/>
      <c r="IV644" s="195"/>
    </row>
    <row r="645" s="118" customFormat="1" customHeight="1" spans="1:256">
      <c r="A645" s="195"/>
      <c r="B645" s="195"/>
      <c r="IV645" s="195"/>
    </row>
    <row r="646" s="118" customFormat="1" customHeight="1" spans="1:256">
      <c r="A646" s="195"/>
      <c r="B646" s="195"/>
      <c r="IV646" s="195"/>
    </row>
    <row r="647" s="118" customFormat="1" customHeight="1" spans="1:256">
      <c r="A647" s="195"/>
      <c r="B647" s="195"/>
      <c r="IV647" s="195"/>
    </row>
    <row r="648" s="118" customFormat="1" customHeight="1" spans="1:256">
      <c r="A648" s="195"/>
      <c r="B648" s="195"/>
      <c r="IV648" s="195"/>
    </row>
    <row r="649" s="118" customFormat="1" customHeight="1" spans="1:256">
      <c r="A649" s="195"/>
      <c r="B649" s="195"/>
      <c r="IV649" s="195"/>
    </row>
    <row r="650" s="118" customFormat="1" customHeight="1" spans="1:256">
      <c r="A650" s="195"/>
      <c r="B650" s="195"/>
      <c r="IV650" s="195"/>
    </row>
    <row r="651" s="118" customFormat="1" customHeight="1" spans="1:256">
      <c r="A651" s="195"/>
      <c r="B651" s="195"/>
      <c r="IV651" s="195"/>
    </row>
    <row r="652" s="118" customFormat="1" customHeight="1" spans="1:256">
      <c r="A652" s="195"/>
      <c r="B652" s="195"/>
      <c r="IV652" s="195"/>
    </row>
    <row r="653" s="118" customFormat="1" customHeight="1" spans="1:256">
      <c r="A653" s="195"/>
      <c r="B653" s="195"/>
      <c r="IV653" s="195"/>
    </row>
    <row r="654" s="118" customFormat="1" customHeight="1" spans="1:256">
      <c r="A654" s="195"/>
      <c r="B654" s="195"/>
      <c r="IV654" s="195"/>
    </row>
    <row r="655" s="118" customFormat="1" customHeight="1" spans="1:256">
      <c r="A655" s="195"/>
      <c r="B655" s="195"/>
      <c r="IV655" s="195"/>
    </row>
    <row r="656" s="118" customFormat="1" customHeight="1" spans="1:256">
      <c r="A656" s="195"/>
      <c r="B656" s="195"/>
      <c r="IV656" s="195"/>
    </row>
    <row r="657" s="118" customFormat="1" customHeight="1" spans="1:256">
      <c r="A657" s="195"/>
      <c r="B657" s="195"/>
      <c r="IV657" s="195"/>
    </row>
    <row r="658" s="118" customFormat="1" customHeight="1" spans="1:256">
      <c r="A658" s="195"/>
      <c r="B658" s="195"/>
      <c r="IV658" s="195"/>
    </row>
    <row r="659" s="118" customFormat="1" customHeight="1" spans="1:256">
      <c r="A659" s="195"/>
      <c r="B659" s="195"/>
      <c r="IV659" s="195"/>
    </row>
    <row r="660" s="118" customFormat="1" customHeight="1" spans="1:256">
      <c r="A660" s="195"/>
      <c r="B660" s="195"/>
      <c r="IV660" s="195"/>
    </row>
    <row r="661" s="118" customFormat="1" customHeight="1" spans="1:256">
      <c r="A661" s="195"/>
      <c r="B661" s="195"/>
      <c r="IV661" s="195"/>
    </row>
    <row r="662" s="118" customFormat="1" customHeight="1" spans="1:256">
      <c r="A662" s="195"/>
      <c r="B662" s="195"/>
      <c r="IV662" s="195"/>
    </row>
    <row r="663" s="118" customFormat="1" customHeight="1" spans="1:256">
      <c r="A663" s="195"/>
      <c r="B663" s="195"/>
      <c r="IV663" s="195"/>
    </row>
    <row r="664" s="118" customFormat="1" customHeight="1" spans="1:256">
      <c r="A664" s="195"/>
      <c r="B664" s="195"/>
      <c r="IV664" s="195"/>
    </row>
    <row r="665" s="118" customFormat="1" customHeight="1" spans="1:256">
      <c r="A665" s="195"/>
      <c r="B665" s="195"/>
      <c r="IV665" s="195"/>
    </row>
    <row r="666" s="118" customFormat="1" customHeight="1" spans="1:256">
      <c r="A666" s="195"/>
      <c r="B666" s="195"/>
      <c r="IV666" s="195"/>
    </row>
    <row r="667" s="118" customFormat="1" customHeight="1" spans="1:256">
      <c r="A667" s="195"/>
      <c r="B667" s="195"/>
      <c r="IV667" s="195"/>
    </row>
    <row r="668" s="118" customFormat="1" customHeight="1" spans="1:256">
      <c r="A668" s="195"/>
      <c r="B668" s="195"/>
      <c r="IV668" s="195"/>
    </row>
    <row r="669" s="118" customFormat="1" customHeight="1" spans="1:256">
      <c r="A669" s="195"/>
      <c r="B669" s="195"/>
      <c r="IV669" s="195"/>
    </row>
    <row r="670" s="118" customFormat="1" customHeight="1" spans="1:256">
      <c r="A670" s="195"/>
      <c r="B670" s="195"/>
      <c r="IV670" s="195"/>
    </row>
    <row r="671" s="118" customFormat="1" customHeight="1" spans="1:256">
      <c r="A671" s="195"/>
      <c r="B671" s="195"/>
      <c r="IV671" s="195"/>
    </row>
    <row r="672" s="118" customFormat="1" customHeight="1" spans="1:256">
      <c r="A672" s="195"/>
      <c r="B672" s="195"/>
      <c r="IV672" s="195"/>
    </row>
    <row r="673" s="118" customFormat="1" customHeight="1" spans="1:256">
      <c r="A673" s="195"/>
      <c r="B673" s="195"/>
      <c r="IV673" s="195"/>
    </row>
    <row r="674" s="118" customFormat="1" customHeight="1" spans="1:256">
      <c r="A674" s="195"/>
      <c r="B674" s="195"/>
      <c r="IV674" s="195"/>
    </row>
    <row r="675" s="118" customFormat="1" customHeight="1" spans="1:256">
      <c r="A675" s="195"/>
      <c r="B675" s="195"/>
      <c r="IV675" s="195"/>
    </row>
    <row r="676" s="118" customFormat="1" customHeight="1" spans="1:256">
      <c r="A676" s="195"/>
      <c r="B676" s="195"/>
      <c r="IV676" s="195"/>
    </row>
    <row r="677" s="118" customFormat="1" customHeight="1" spans="1:256">
      <c r="A677" s="195"/>
      <c r="B677" s="195"/>
      <c r="IV677" s="195"/>
    </row>
    <row r="678" s="118" customFormat="1" customHeight="1" spans="1:256">
      <c r="A678" s="195"/>
      <c r="B678" s="195"/>
      <c r="IV678" s="195"/>
    </row>
    <row r="679" s="118" customFormat="1" customHeight="1" spans="1:256">
      <c r="A679" s="195"/>
      <c r="B679" s="195"/>
      <c r="IV679" s="195"/>
    </row>
    <row r="680" s="118" customFormat="1" customHeight="1" spans="1:256">
      <c r="A680" s="195"/>
      <c r="B680" s="195"/>
      <c r="IV680" s="195"/>
    </row>
    <row r="681" s="118" customFormat="1" customHeight="1" spans="1:256">
      <c r="A681" s="195"/>
      <c r="B681" s="195"/>
      <c r="IV681" s="195"/>
    </row>
    <row r="682" s="118" customFormat="1" customHeight="1" spans="1:256">
      <c r="A682" s="195"/>
      <c r="B682" s="195"/>
      <c r="IV682" s="195"/>
    </row>
    <row r="683" s="118" customFormat="1" customHeight="1" spans="1:256">
      <c r="A683" s="195"/>
      <c r="B683" s="195"/>
      <c r="IV683" s="195"/>
    </row>
    <row r="684" s="118" customFormat="1" customHeight="1" spans="1:256">
      <c r="A684" s="195"/>
      <c r="B684" s="195"/>
      <c r="IV684" s="195"/>
    </row>
    <row r="685" s="118" customFormat="1" customHeight="1" spans="1:256">
      <c r="A685" s="195"/>
      <c r="B685" s="195"/>
      <c r="IV685" s="195"/>
    </row>
    <row r="686" s="118" customFormat="1" customHeight="1" spans="1:256">
      <c r="A686" s="195"/>
      <c r="B686" s="195"/>
      <c r="IV686" s="195"/>
    </row>
    <row r="687" s="118" customFormat="1" customHeight="1" spans="1:256">
      <c r="A687" s="195"/>
      <c r="B687" s="195"/>
      <c r="IV687" s="195"/>
    </row>
    <row r="688" s="118" customFormat="1" customHeight="1" spans="1:256">
      <c r="A688" s="195"/>
      <c r="B688" s="195"/>
      <c r="IV688" s="195"/>
    </row>
    <row r="689" s="118" customFormat="1" customHeight="1" spans="1:256">
      <c r="A689" s="195"/>
      <c r="B689" s="195"/>
      <c r="IV689" s="195"/>
    </row>
    <row r="690" s="118" customFormat="1" customHeight="1" spans="1:256">
      <c r="A690" s="195"/>
      <c r="B690" s="195"/>
      <c r="IV690" s="195"/>
    </row>
    <row r="691" s="118" customFormat="1" customHeight="1" spans="1:256">
      <c r="A691" s="195"/>
      <c r="B691" s="195"/>
      <c r="IV691" s="195"/>
    </row>
    <row r="692" s="118" customFormat="1" customHeight="1" spans="1:256">
      <c r="A692" s="195"/>
      <c r="B692" s="195"/>
      <c r="IV692" s="195"/>
    </row>
    <row r="693" s="118" customFormat="1" customHeight="1" spans="1:256">
      <c r="A693" s="195"/>
      <c r="B693" s="195"/>
      <c r="IV693" s="195"/>
    </row>
    <row r="694" s="118" customFormat="1" customHeight="1" spans="1:256">
      <c r="A694" s="195"/>
      <c r="B694" s="195"/>
      <c r="IV694" s="195"/>
    </row>
    <row r="695" s="118" customFormat="1" customHeight="1" spans="1:256">
      <c r="A695" s="195"/>
      <c r="B695" s="195"/>
      <c r="IV695" s="195"/>
    </row>
    <row r="696" s="118" customFormat="1" customHeight="1" spans="1:256">
      <c r="A696" s="195"/>
      <c r="B696" s="195"/>
      <c r="IV696" s="195"/>
    </row>
    <row r="697" s="118" customFormat="1" customHeight="1" spans="1:256">
      <c r="A697" s="195"/>
      <c r="B697" s="195"/>
      <c r="IV697" s="195"/>
    </row>
    <row r="698" s="118" customFormat="1" customHeight="1" spans="1:256">
      <c r="A698" s="195"/>
      <c r="B698" s="195"/>
      <c r="IV698" s="195"/>
    </row>
    <row r="699" s="118" customFormat="1" customHeight="1" spans="1:256">
      <c r="A699" s="195"/>
      <c r="B699" s="195"/>
      <c r="IV699" s="195"/>
    </row>
    <row r="700" s="118" customFormat="1" customHeight="1" spans="1:256">
      <c r="A700" s="195"/>
      <c r="B700" s="195"/>
      <c r="IV700" s="195"/>
    </row>
    <row r="701" s="118" customFormat="1" customHeight="1" spans="1:256">
      <c r="A701" s="195"/>
      <c r="B701" s="195"/>
      <c r="IV701" s="195"/>
    </row>
    <row r="702" s="118" customFormat="1" customHeight="1" spans="1:256">
      <c r="A702" s="195"/>
      <c r="B702" s="195"/>
      <c r="IV702" s="195"/>
    </row>
    <row r="703" s="118" customFormat="1" customHeight="1" spans="1:256">
      <c r="A703" s="195"/>
      <c r="B703" s="195"/>
      <c r="IV703" s="195"/>
    </row>
    <row r="704" s="118" customFormat="1" customHeight="1" spans="1:256">
      <c r="A704" s="195"/>
      <c r="B704" s="195"/>
      <c r="IV704" s="195"/>
    </row>
    <row r="705" s="118" customFormat="1" customHeight="1" spans="1:256">
      <c r="A705" s="195"/>
      <c r="B705" s="195"/>
      <c r="IV705" s="195"/>
    </row>
    <row r="706" s="118" customFormat="1" customHeight="1" spans="1:256">
      <c r="A706" s="195"/>
      <c r="B706" s="195"/>
      <c r="IV706" s="195"/>
    </row>
    <row r="707" s="118" customFormat="1" customHeight="1" spans="1:256">
      <c r="A707" s="195"/>
      <c r="B707" s="195"/>
      <c r="IV707" s="195"/>
    </row>
    <row r="708" s="118" customFormat="1" customHeight="1" spans="1:256">
      <c r="A708" s="195"/>
      <c r="B708" s="195"/>
      <c r="IV708" s="195"/>
    </row>
    <row r="709" s="118" customFormat="1" customHeight="1" spans="1:256">
      <c r="A709" s="195"/>
      <c r="B709" s="195"/>
      <c r="IV709" s="195"/>
    </row>
    <row r="710" s="118" customFormat="1" customHeight="1" spans="1:256">
      <c r="A710" s="195"/>
      <c r="B710" s="195"/>
      <c r="IV710" s="195"/>
    </row>
    <row r="711" s="118" customFormat="1" customHeight="1" spans="1:256">
      <c r="A711" s="195"/>
      <c r="B711" s="195"/>
      <c r="IV711" s="195"/>
    </row>
    <row r="712" s="118" customFormat="1" customHeight="1" spans="1:256">
      <c r="A712" s="195"/>
      <c r="B712" s="195"/>
      <c r="IV712" s="195"/>
    </row>
    <row r="713" s="118" customFormat="1" customHeight="1" spans="1:256">
      <c r="A713" s="195"/>
      <c r="B713" s="195"/>
      <c r="IV713" s="195"/>
    </row>
    <row r="714" s="118" customFormat="1" customHeight="1" spans="1:256">
      <c r="A714" s="195"/>
      <c r="B714" s="195"/>
      <c r="IV714" s="195"/>
    </row>
    <row r="715" s="118" customFormat="1" customHeight="1" spans="1:256">
      <c r="A715" s="195"/>
      <c r="B715" s="195"/>
      <c r="IV715" s="195"/>
    </row>
    <row r="716" s="118" customFormat="1" customHeight="1" spans="1:256">
      <c r="A716" s="195"/>
      <c r="B716" s="195"/>
      <c r="IV716" s="195"/>
    </row>
    <row r="717" s="118" customFormat="1" customHeight="1" spans="1:256">
      <c r="A717" s="195"/>
      <c r="B717" s="195"/>
      <c r="IV717" s="195"/>
    </row>
    <row r="718" s="118" customFormat="1" customHeight="1" spans="1:256">
      <c r="A718" s="195"/>
      <c r="B718" s="195"/>
      <c r="IV718" s="195"/>
    </row>
    <row r="719" s="118" customFormat="1" customHeight="1" spans="1:256">
      <c r="A719" s="195"/>
      <c r="B719" s="195"/>
      <c r="IV719" s="195"/>
    </row>
    <row r="720" s="118" customFormat="1" customHeight="1" spans="1:256">
      <c r="A720" s="195"/>
      <c r="B720" s="195"/>
      <c r="IV720" s="195"/>
    </row>
    <row r="721" s="118" customFormat="1" customHeight="1" spans="1:256">
      <c r="A721" s="195"/>
      <c r="B721" s="195"/>
      <c r="IV721" s="195"/>
    </row>
    <row r="722" s="118" customFormat="1" customHeight="1" spans="1:256">
      <c r="A722" s="195"/>
      <c r="B722" s="195"/>
      <c r="IV722" s="195"/>
    </row>
    <row r="723" s="118" customFormat="1" customHeight="1" spans="1:256">
      <c r="A723" s="195"/>
      <c r="B723" s="195"/>
      <c r="IV723" s="195"/>
    </row>
    <row r="724" s="118" customFormat="1" customHeight="1" spans="1:256">
      <c r="A724" s="195"/>
      <c r="B724" s="195"/>
      <c r="IV724" s="195"/>
    </row>
    <row r="725" s="118" customFormat="1" customHeight="1" spans="1:256">
      <c r="A725" s="195"/>
      <c r="B725" s="195"/>
      <c r="IV725" s="195"/>
    </row>
    <row r="726" s="118" customFormat="1" customHeight="1" spans="1:256">
      <c r="A726" s="195"/>
      <c r="B726" s="195"/>
      <c r="IV726" s="195"/>
    </row>
    <row r="727" s="118" customFormat="1" customHeight="1" spans="1:256">
      <c r="A727" s="195"/>
      <c r="B727" s="195"/>
      <c r="IV727" s="195"/>
    </row>
    <row r="728" s="118" customFormat="1" customHeight="1" spans="1:256">
      <c r="A728" s="195"/>
      <c r="B728" s="195"/>
      <c r="IV728" s="195"/>
    </row>
    <row r="729" s="118" customFormat="1" customHeight="1" spans="1:256">
      <c r="A729" s="195"/>
      <c r="B729" s="195"/>
      <c r="IV729" s="195"/>
    </row>
    <row r="730" s="118" customFormat="1" customHeight="1" spans="1:256">
      <c r="A730" s="195"/>
      <c r="B730" s="195"/>
      <c r="IV730" s="195"/>
    </row>
    <row r="731" s="118" customFormat="1" customHeight="1" spans="1:256">
      <c r="A731" s="195"/>
      <c r="B731" s="195"/>
      <c r="IV731" s="195"/>
    </row>
    <row r="732" s="118" customFormat="1" customHeight="1" spans="1:256">
      <c r="A732" s="195"/>
      <c r="B732" s="195"/>
      <c r="IV732" s="195"/>
    </row>
    <row r="733" s="118" customFormat="1" customHeight="1" spans="1:256">
      <c r="A733" s="195"/>
      <c r="B733" s="195"/>
      <c r="IV733" s="195"/>
    </row>
    <row r="734" s="118" customFormat="1" customHeight="1" spans="1:256">
      <c r="A734" s="195"/>
      <c r="B734" s="195"/>
      <c r="IV734" s="195"/>
    </row>
    <row r="735" s="118" customFormat="1" customHeight="1" spans="1:256">
      <c r="A735" s="195"/>
      <c r="B735" s="195"/>
      <c r="IV735" s="195"/>
    </row>
    <row r="736" s="118" customFormat="1" customHeight="1" spans="1:256">
      <c r="A736" s="195"/>
      <c r="B736" s="195"/>
      <c r="IV736" s="195"/>
    </row>
    <row r="737" s="118" customFormat="1" customHeight="1" spans="1:256">
      <c r="A737" s="195"/>
      <c r="B737" s="195"/>
      <c r="IV737" s="195"/>
    </row>
    <row r="738" s="118" customFormat="1" customHeight="1" spans="1:256">
      <c r="A738" s="195"/>
      <c r="B738" s="195"/>
      <c r="IV738" s="195"/>
    </row>
    <row r="739" s="118" customFormat="1" customHeight="1" spans="1:256">
      <c r="A739" s="195"/>
      <c r="B739" s="195"/>
      <c r="IV739" s="195"/>
    </row>
    <row r="740" s="118" customFormat="1" customHeight="1" spans="1:256">
      <c r="A740" s="195"/>
      <c r="B740" s="195"/>
      <c r="IV740" s="195"/>
    </row>
    <row r="741" s="118" customFormat="1" customHeight="1" spans="1:256">
      <c r="A741" s="195"/>
      <c r="B741" s="195"/>
      <c r="IV741" s="195"/>
    </row>
    <row r="742" s="118" customFormat="1" customHeight="1" spans="1:256">
      <c r="A742" s="195"/>
      <c r="B742" s="195"/>
      <c r="IV742" s="195"/>
    </row>
    <row r="743" s="118" customFormat="1" customHeight="1" spans="1:256">
      <c r="A743" s="195"/>
      <c r="B743" s="195"/>
      <c r="IV743" s="195"/>
    </row>
    <row r="744" s="118" customFormat="1" customHeight="1" spans="1:256">
      <c r="A744" s="195"/>
      <c r="B744" s="195"/>
      <c r="IV744" s="195"/>
    </row>
    <row r="745" s="118" customFormat="1" customHeight="1" spans="1:256">
      <c r="A745" s="195"/>
      <c r="B745" s="195"/>
      <c r="IV745" s="195"/>
    </row>
    <row r="746" s="118" customFormat="1" customHeight="1" spans="1:256">
      <c r="A746" s="195"/>
      <c r="B746" s="195"/>
      <c r="IV746" s="195"/>
    </row>
    <row r="747" s="118" customFormat="1" customHeight="1" spans="1:256">
      <c r="A747" s="195"/>
      <c r="B747" s="195"/>
      <c r="IV747" s="195"/>
    </row>
    <row r="748" s="118" customFormat="1" customHeight="1" spans="1:256">
      <c r="A748" s="195"/>
      <c r="B748" s="195"/>
      <c r="IV748" s="195"/>
    </row>
    <row r="749" s="118" customFormat="1" customHeight="1" spans="1:256">
      <c r="A749" s="195"/>
      <c r="B749" s="195"/>
      <c r="IV749" s="195"/>
    </row>
    <row r="750" s="118" customFormat="1" customHeight="1" spans="1:256">
      <c r="A750" s="195"/>
      <c r="B750" s="195"/>
      <c r="IV750" s="195"/>
    </row>
    <row r="751" s="118" customFormat="1" customHeight="1" spans="1:256">
      <c r="A751" s="195"/>
      <c r="B751" s="195"/>
      <c r="IV751" s="195"/>
    </row>
    <row r="752" s="118" customFormat="1" customHeight="1" spans="1:256">
      <c r="A752" s="195"/>
      <c r="B752" s="195"/>
      <c r="IV752" s="195"/>
    </row>
    <row r="753" s="118" customFormat="1" customHeight="1" spans="1:256">
      <c r="A753" s="195"/>
      <c r="B753" s="195"/>
      <c r="IV753" s="195"/>
    </row>
    <row r="754" s="118" customFormat="1" customHeight="1" spans="1:256">
      <c r="A754" s="195"/>
      <c r="B754" s="195"/>
      <c r="IV754" s="195"/>
    </row>
    <row r="755" s="118" customFormat="1" customHeight="1" spans="1:256">
      <c r="A755" s="195"/>
      <c r="B755" s="195"/>
      <c r="IV755" s="195"/>
    </row>
    <row r="756" s="118" customFormat="1" customHeight="1" spans="1:256">
      <c r="A756" s="195"/>
      <c r="B756" s="195"/>
      <c r="IV756" s="195"/>
    </row>
    <row r="757" s="118" customFormat="1" customHeight="1" spans="1:256">
      <c r="A757" s="195"/>
      <c r="B757" s="195"/>
      <c r="IV757" s="195"/>
    </row>
    <row r="758" s="118" customFormat="1" customHeight="1" spans="1:256">
      <c r="A758" s="195"/>
      <c r="B758" s="195"/>
      <c r="IV758" s="195"/>
    </row>
    <row r="759" s="118" customFormat="1" customHeight="1" spans="1:256">
      <c r="A759" s="195"/>
      <c r="B759" s="195"/>
      <c r="IV759" s="195"/>
    </row>
    <row r="760" s="118" customFormat="1" customHeight="1" spans="1:256">
      <c r="A760" s="195"/>
      <c r="B760" s="195"/>
      <c r="IV760" s="195"/>
    </row>
    <row r="761" s="118" customFormat="1" customHeight="1" spans="1:256">
      <c r="A761" s="195"/>
      <c r="B761" s="195"/>
      <c r="IV761" s="195"/>
    </row>
    <row r="762" s="118" customFormat="1" customHeight="1" spans="1:256">
      <c r="A762" s="195"/>
      <c r="B762" s="195"/>
      <c r="IV762" s="195"/>
    </row>
    <row r="763" s="118" customFormat="1" customHeight="1" spans="1:256">
      <c r="A763" s="195"/>
      <c r="B763" s="195"/>
      <c r="IV763" s="195"/>
    </row>
    <row r="764" s="118" customFormat="1" customHeight="1" spans="1:256">
      <c r="A764" s="195"/>
      <c r="B764" s="195"/>
      <c r="IV764" s="195"/>
    </row>
    <row r="765" s="118" customFormat="1" customHeight="1" spans="1:256">
      <c r="A765" s="195"/>
      <c r="B765" s="195"/>
      <c r="IV765" s="195"/>
    </row>
    <row r="766" s="118" customFormat="1" customHeight="1" spans="1:256">
      <c r="A766" s="195"/>
      <c r="B766" s="195"/>
      <c r="IV766" s="195"/>
    </row>
    <row r="767" s="118" customFormat="1" customHeight="1" spans="1:256">
      <c r="A767" s="195"/>
      <c r="B767" s="195"/>
      <c r="IV767" s="195"/>
    </row>
    <row r="768" s="118" customFormat="1" customHeight="1" spans="1:256">
      <c r="A768" s="195"/>
      <c r="B768" s="195"/>
      <c r="IV768" s="195"/>
    </row>
    <row r="769" s="118" customFormat="1" customHeight="1" spans="1:256">
      <c r="A769" s="195"/>
      <c r="B769" s="195"/>
      <c r="IV769" s="195"/>
    </row>
    <row r="770" s="118" customFormat="1" customHeight="1" spans="1:256">
      <c r="A770" s="195"/>
      <c r="B770" s="195"/>
      <c r="IV770" s="195"/>
    </row>
    <row r="771" s="118" customFormat="1" customHeight="1" spans="1:256">
      <c r="A771" s="195"/>
      <c r="B771" s="195"/>
      <c r="IV771" s="195"/>
    </row>
    <row r="772" s="118" customFormat="1" customHeight="1" spans="1:256">
      <c r="A772" s="195"/>
      <c r="B772" s="195"/>
      <c r="IV772" s="195"/>
    </row>
    <row r="773" s="118" customFormat="1" customHeight="1" spans="1:256">
      <c r="A773" s="195"/>
      <c r="B773" s="195"/>
      <c r="IV773" s="195"/>
    </row>
    <row r="774" s="118" customFormat="1" customHeight="1" spans="1:256">
      <c r="A774" s="195"/>
      <c r="B774" s="195"/>
      <c r="IV774" s="195"/>
    </row>
    <row r="775" s="118" customFormat="1" customHeight="1" spans="1:256">
      <c r="A775" s="195"/>
      <c r="B775" s="195"/>
      <c r="IV775" s="195"/>
    </row>
    <row r="776" s="118" customFormat="1" customHeight="1" spans="1:256">
      <c r="A776" s="195"/>
      <c r="B776" s="195"/>
      <c r="IV776" s="195"/>
    </row>
    <row r="777" s="118" customFormat="1" customHeight="1" spans="1:256">
      <c r="A777" s="195"/>
      <c r="B777" s="195"/>
      <c r="IV777" s="195"/>
    </row>
    <row r="778" s="118" customFormat="1" customHeight="1" spans="1:256">
      <c r="A778" s="195"/>
      <c r="B778" s="195"/>
      <c r="IV778" s="195"/>
    </row>
    <row r="779" s="118" customFormat="1" customHeight="1" spans="1:256">
      <c r="A779" s="195"/>
      <c r="B779" s="195"/>
      <c r="IV779" s="195"/>
    </row>
    <row r="780" s="118" customFormat="1" customHeight="1" spans="1:256">
      <c r="A780" s="195"/>
      <c r="B780" s="195"/>
      <c r="IV780" s="195"/>
    </row>
    <row r="781" s="118" customFormat="1" customHeight="1" spans="1:256">
      <c r="A781" s="195"/>
      <c r="B781" s="195"/>
      <c r="IV781" s="195"/>
    </row>
    <row r="782" s="118" customFormat="1" customHeight="1" spans="1:256">
      <c r="A782" s="195"/>
      <c r="B782" s="195"/>
      <c r="IV782" s="195"/>
    </row>
    <row r="783" s="118" customFormat="1" customHeight="1" spans="1:256">
      <c r="A783" s="195"/>
      <c r="B783" s="195"/>
      <c r="IV783" s="195"/>
    </row>
    <row r="784" s="118" customFormat="1" customHeight="1" spans="1:256">
      <c r="A784" s="195"/>
      <c r="B784" s="195"/>
      <c r="IV784" s="195"/>
    </row>
    <row r="785" s="118" customFormat="1" customHeight="1" spans="1:256">
      <c r="A785" s="195"/>
      <c r="B785" s="195"/>
      <c r="IV785" s="195"/>
    </row>
    <row r="786" s="118" customFormat="1" customHeight="1" spans="1:256">
      <c r="A786" s="195"/>
      <c r="B786" s="195"/>
      <c r="IV786" s="195"/>
    </row>
    <row r="787" s="118" customFormat="1" customHeight="1" spans="1:256">
      <c r="A787" s="195"/>
      <c r="B787" s="195"/>
      <c r="IV787" s="195"/>
    </row>
    <row r="788" s="118" customFormat="1" customHeight="1" spans="1:256">
      <c r="A788" s="195"/>
      <c r="B788" s="195"/>
      <c r="IV788" s="195"/>
    </row>
    <row r="789" s="118" customFormat="1" customHeight="1" spans="1:256">
      <c r="A789" s="195"/>
      <c r="B789" s="195"/>
      <c r="IV789" s="195"/>
    </row>
    <row r="790" s="118" customFormat="1" customHeight="1" spans="1:256">
      <c r="A790" s="195"/>
      <c r="B790" s="195"/>
      <c r="IV790" s="195"/>
    </row>
    <row r="791" s="118" customFormat="1" customHeight="1" spans="1:256">
      <c r="A791" s="195"/>
      <c r="B791" s="195"/>
      <c r="IV791" s="195"/>
    </row>
    <row r="792" s="118" customFormat="1" customHeight="1" spans="1:256">
      <c r="A792" s="195"/>
      <c r="B792" s="195"/>
      <c r="IV792" s="195"/>
    </row>
    <row r="793" s="118" customFormat="1" customHeight="1" spans="1:256">
      <c r="A793" s="195"/>
      <c r="B793" s="195"/>
      <c r="IV793" s="195"/>
    </row>
    <row r="794" s="118" customFormat="1" customHeight="1" spans="1:256">
      <c r="A794" s="195"/>
      <c r="B794" s="195"/>
      <c r="IV794" s="195"/>
    </row>
    <row r="795" s="118" customFormat="1" customHeight="1" spans="1:256">
      <c r="A795" s="195"/>
      <c r="B795" s="195"/>
      <c r="IV795" s="195"/>
    </row>
    <row r="796" s="118" customFormat="1" customHeight="1" spans="1:256">
      <c r="A796" s="195"/>
      <c r="B796" s="195"/>
      <c r="IV796" s="195"/>
    </row>
    <row r="797" s="118" customFormat="1" customHeight="1" spans="1:256">
      <c r="A797" s="195"/>
      <c r="B797" s="195"/>
      <c r="IV797" s="195"/>
    </row>
    <row r="798" s="118" customFormat="1" customHeight="1" spans="1:256">
      <c r="A798" s="195"/>
      <c r="B798" s="195"/>
      <c r="IV798" s="195"/>
    </row>
    <row r="799" s="118" customFormat="1" customHeight="1" spans="1:256">
      <c r="A799" s="195"/>
      <c r="B799" s="195"/>
      <c r="IV799" s="195"/>
    </row>
    <row r="800" s="118" customFormat="1" customHeight="1" spans="1:256">
      <c r="A800" s="195"/>
      <c r="B800" s="195"/>
      <c r="IV800" s="195"/>
    </row>
    <row r="801" s="118" customFormat="1" customHeight="1" spans="1:256">
      <c r="A801" s="195"/>
      <c r="B801" s="195"/>
      <c r="IV801" s="195"/>
    </row>
    <row r="802" s="118" customFormat="1" customHeight="1" spans="1:256">
      <c r="A802" s="195"/>
      <c r="B802" s="195"/>
      <c r="IV802" s="195"/>
    </row>
    <row r="803" s="118" customFormat="1" customHeight="1" spans="1:256">
      <c r="A803" s="195"/>
      <c r="B803" s="195"/>
      <c r="IV803" s="195"/>
    </row>
    <row r="804" s="118" customFormat="1" customHeight="1" spans="1:256">
      <c r="A804" s="195"/>
      <c r="B804" s="195"/>
      <c r="IV804" s="195"/>
    </row>
    <row r="805" s="118" customFormat="1" customHeight="1" spans="1:256">
      <c r="A805" s="195"/>
      <c r="B805" s="195"/>
      <c r="IV805" s="195"/>
    </row>
    <row r="806" s="118" customFormat="1" customHeight="1" spans="1:256">
      <c r="A806" s="195"/>
      <c r="B806" s="195"/>
      <c r="IV806" s="195"/>
    </row>
    <row r="807" s="118" customFormat="1" customHeight="1" spans="1:256">
      <c r="A807" s="195"/>
      <c r="B807" s="195"/>
      <c r="IV807" s="195"/>
    </row>
    <row r="808" s="118" customFormat="1" customHeight="1" spans="1:256">
      <c r="A808" s="195"/>
      <c r="B808" s="195"/>
      <c r="IV808" s="195"/>
    </row>
    <row r="809" s="118" customFormat="1" customHeight="1" spans="1:256">
      <c r="A809" s="195"/>
      <c r="B809" s="195"/>
      <c r="IV809" s="195"/>
    </row>
    <row r="810" s="118" customFormat="1" customHeight="1" spans="1:256">
      <c r="A810" s="195"/>
      <c r="B810" s="195"/>
      <c r="IV810" s="195"/>
    </row>
    <row r="811" s="118" customFormat="1" customHeight="1" spans="1:256">
      <c r="A811" s="195"/>
      <c r="B811" s="195"/>
      <c r="IV811" s="195"/>
    </row>
    <row r="812" s="118" customFormat="1" customHeight="1" spans="1:256">
      <c r="A812" s="195"/>
      <c r="B812" s="195"/>
      <c r="IV812" s="195"/>
    </row>
    <row r="813" s="118" customFormat="1" customHeight="1" spans="1:256">
      <c r="A813" s="195"/>
      <c r="B813" s="195"/>
      <c r="IV813" s="195"/>
    </row>
    <row r="814" s="118" customFormat="1" customHeight="1" spans="1:256">
      <c r="A814" s="195"/>
      <c r="B814" s="195"/>
      <c r="IV814" s="195"/>
    </row>
    <row r="815" s="118" customFormat="1" customHeight="1" spans="1:256">
      <c r="A815" s="195"/>
      <c r="B815" s="195"/>
      <c r="IV815" s="195"/>
    </row>
    <row r="816" s="118" customFormat="1" customHeight="1" spans="1:256">
      <c r="A816" s="195"/>
      <c r="B816" s="195"/>
      <c r="IV816" s="195"/>
    </row>
    <row r="817" s="118" customFormat="1" customHeight="1" spans="1:256">
      <c r="A817" s="195"/>
      <c r="B817" s="195"/>
      <c r="IV817" s="195"/>
    </row>
    <row r="818" s="118" customFormat="1" customHeight="1" spans="1:256">
      <c r="A818" s="195"/>
      <c r="B818" s="195"/>
      <c r="IV818" s="195"/>
    </row>
    <row r="819" s="118" customFormat="1" customHeight="1" spans="1:256">
      <c r="A819" s="195"/>
      <c r="B819" s="195"/>
      <c r="IV819" s="195"/>
    </row>
    <row r="820" s="118" customFormat="1" customHeight="1" spans="1:256">
      <c r="A820" s="195"/>
      <c r="B820" s="195"/>
      <c r="IV820" s="195"/>
    </row>
    <row r="821" s="118" customFormat="1" customHeight="1" spans="1:256">
      <c r="A821" s="195"/>
      <c r="B821" s="195"/>
      <c r="IV821" s="195"/>
    </row>
    <row r="822" s="118" customFormat="1" customHeight="1" spans="1:256">
      <c r="A822" s="195"/>
      <c r="B822" s="195"/>
      <c r="IV822" s="195"/>
    </row>
    <row r="823" s="118" customFormat="1" customHeight="1" spans="1:256">
      <c r="A823" s="195"/>
      <c r="B823" s="195"/>
      <c r="IV823" s="195"/>
    </row>
    <row r="824" s="118" customFormat="1" customHeight="1" spans="1:256">
      <c r="A824" s="195"/>
      <c r="B824" s="195"/>
      <c r="IV824" s="195"/>
    </row>
    <row r="825" s="118" customFormat="1" customHeight="1" spans="1:256">
      <c r="A825" s="195"/>
      <c r="B825" s="195"/>
      <c r="IV825" s="195"/>
    </row>
    <row r="826" s="118" customFormat="1" customHeight="1" spans="1:256">
      <c r="A826" s="195"/>
      <c r="B826" s="195"/>
      <c r="IV826" s="195"/>
    </row>
    <row r="827" s="118" customFormat="1" customHeight="1" spans="1:256">
      <c r="A827" s="195"/>
      <c r="B827" s="195"/>
      <c r="IV827" s="195"/>
    </row>
    <row r="828" s="118" customFormat="1" customHeight="1" spans="1:256">
      <c r="A828" s="195"/>
      <c r="B828" s="195"/>
      <c r="IV828" s="195"/>
    </row>
    <row r="829" s="118" customFormat="1" customHeight="1" spans="1:256">
      <c r="A829" s="195"/>
      <c r="B829" s="195"/>
      <c r="IV829" s="195"/>
    </row>
    <row r="830" s="118" customFormat="1" customHeight="1" spans="1:256">
      <c r="A830" s="195"/>
      <c r="B830" s="195"/>
      <c r="IV830" s="195"/>
    </row>
    <row r="831" s="118" customFormat="1" customHeight="1" spans="1:256">
      <c r="A831" s="195"/>
      <c r="B831" s="195"/>
      <c r="IV831" s="195"/>
    </row>
    <row r="832" s="118" customFormat="1" customHeight="1" spans="1:256">
      <c r="A832" s="195"/>
      <c r="B832" s="195"/>
      <c r="IV832" s="195"/>
    </row>
    <row r="833" s="118" customFormat="1" customHeight="1" spans="1:256">
      <c r="A833" s="195"/>
      <c r="B833" s="195"/>
      <c r="IV833" s="195"/>
    </row>
    <row r="834" s="118" customFormat="1" customHeight="1" spans="1:256">
      <c r="A834" s="195"/>
      <c r="B834" s="195"/>
      <c r="IV834" s="195"/>
    </row>
    <row r="835" s="118" customFormat="1" customHeight="1" spans="1:256">
      <c r="A835" s="195"/>
      <c r="B835" s="195"/>
      <c r="IV835" s="195"/>
    </row>
    <row r="836" s="118" customFormat="1" customHeight="1" spans="1:256">
      <c r="A836" s="195"/>
      <c r="B836" s="195"/>
      <c r="IV836" s="195"/>
    </row>
    <row r="837" s="118" customFormat="1" customHeight="1" spans="1:256">
      <c r="A837" s="195"/>
      <c r="B837" s="195"/>
      <c r="IV837" s="195"/>
    </row>
    <row r="838" s="118" customFormat="1" customHeight="1" spans="1:256">
      <c r="A838" s="195"/>
      <c r="B838" s="195"/>
      <c r="IV838" s="195"/>
    </row>
    <row r="839" s="118" customFormat="1" customHeight="1" spans="1:256">
      <c r="A839" s="195"/>
      <c r="B839" s="195"/>
      <c r="IV839" s="195"/>
    </row>
    <row r="840" s="118" customFormat="1" customHeight="1" spans="1:256">
      <c r="A840" s="195"/>
      <c r="B840" s="195"/>
      <c r="IV840" s="195"/>
    </row>
    <row r="841" s="118" customFormat="1" customHeight="1" spans="1:256">
      <c r="A841" s="195"/>
      <c r="B841" s="195"/>
      <c r="IV841" s="195"/>
    </row>
    <row r="842" s="118" customFormat="1" customHeight="1" spans="1:256">
      <c r="A842" s="195"/>
      <c r="B842" s="195"/>
      <c r="IV842" s="195"/>
    </row>
    <row r="843" s="118" customFormat="1" customHeight="1" spans="1:256">
      <c r="A843" s="195"/>
      <c r="B843" s="195"/>
      <c r="IV843" s="195"/>
    </row>
    <row r="844" s="118" customFormat="1" customHeight="1" spans="1:256">
      <c r="A844" s="195"/>
      <c r="B844" s="195"/>
      <c r="IV844" s="195"/>
    </row>
    <row r="845" s="118" customFormat="1" customHeight="1" spans="1:256">
      <c r="A845" s="195"/>
      <c r="B845" s="195"/>
      <c r="IV845" s="195"/>
    </row>
    <row r="846" s="118" customFormat="1" customHeight="1" spans="1:256">
      <c r="A846" s="195"/>
      <c r="B846" s="195"/>
      <c r="IV846" s="195"/>
    </row>
    <row r="847" s="118" customFormat="1" customHeight="1" spans="1:256">
      <c r="A847" s="195"/>
      <c r="B847" s="195"/>
      <c r="IV847" s="195"/>
    </row>
    <row r="848" s="118" customFormat="1" customHeight="1" spans="1:256">
      <c r="A848" s="195"/>
      <c r="B848" s="195"/>
      <c r="IV848" s="195"/>
    </row>
    <row r="849" s="118" customFormat="1" customHeight="1" spans="1:256">
      <c r="A849" s="195"/>
      <c r="B849" s="195"/>
      <c r="IV849" s="195"/>
    </row>
    <row r="850" s="118" customFormat="1" customHeight="1" spans="1:256">
      <c r="A850" s="195"/>
      <c r="B850" s="195"/>
      <c r="IV850" s="195"/>
    </row>
    <row r="851" s="118" customFormat="1" customHeight="1" spans="1:256">
      <c r="A851" s="195"/>
      <c r="B851" s="195"/>
      <c r="IV851" s="195"/>
    </row>
    <row r="852" s="118" customFormat="1" customHeight="1" spans="1:256">
      <c r="A852" s="195"/>
      <c r="B852" s="195"/>
      <c r="IV852" s="195"/>
    </row>
    <row r="853" s="118" customFormat="1" customHeight="1" spans="1:256">
      <c r="A853" s="195"/>
      <c r="B853" s="195"/>
      <c r="IV853" s="195"/>
    </row>
    <row r="854" s="118" customFormat="1" customHeight="1" spans="1:256">
      <c r="A854" s="195"/>
      <c r="B854" s="195"/>
      <c r="IV854" s="195"/>
    </row>
    <row r="855" s="118" customFormat="1" customHeight="1" spans="1:256">
      <c r="A855" s="195"/>
      <c r="B855" s="195"/>
      <c r="IV855" s="195"/>
    </row>
    <row r="856" s="118" customFormat="1" customHeight="1" spans="1:256">
      <c r="A856" s="195"/>
      <c r="B856" s="195"/>
      <c r="IV856" s="195"/>
    </row>
    <row r="857" s="118" customFormat="1" customHeight="1" spans="1:256">
      <c r="A857" s="195"/>
      <c r="B857" s="195"/>
      <c r="IV857" s="195"/>
    </row>
    <row r="858" s="118" customFormat="1" customHeight="1" spans="1:256">
      <c r="A858" s="195"/>
      <c r="B858" s="195"/>
      <c r="IV858" s="195"/>
    </row>
    <row r="859" s="118" customFormat="1" customHeight="1" spans="1:256">
      <c r="A859" s="195"/>
      <c r="B859" s="195"/>
      <c r="IV859" s="195"/>
    </row>
    <row r="860" s="118" customFormat="1" customHeight="1" spans="1:256">
      <c r="A860" s="195"/>
      <c r="B860" s="195"/>
      <c r="IV860" s="195"/>
    </row>
    <row r="861" s="118" customFormat="1" customHeight="1" spans="1:256">
      <c r="A861" s="195"/>
      <c r="B861" s="195"/>
      <c r="IV861" s="195"/>
    </row>
    <row r="862" s="118" customFormat="1" customHeight="1" spans="1:256">
      <c r="A862" s="195"/>
      <c r="B862" s="195"/>
      <c r="IV862" s="195"/>
    </row>
    <row r="863" s="118" customFormat="1" customHeight="1" spans="1:256">
      <c r="A863" s="195"/>
      <c r="B863" s="195"/>
      <c r="IV863" s="195"/>
    </row>
    <row r="864" s="118" customFormat="1" customHeight="1" spans="1:256">
      <c r="A864" s="195"/>
      <c r="B864" s="195"/>
      <c r="IV864" s="195"/>
    </row>
    <row r="865" s="118" customFormat="1" customHeight="1" spans="1:256">
      <c r="A865" s="195"/>
      <c r="B865" s="195"/>
      <c r="IV865" s="195"/>
    </row>
    <row r="866" s="118" customFormat="1" customHeight="1" spans="1:256">
      <c r="A866" s="195"/>
      <c r="B866" s="195"/>
      <c r="IV866" s="195"/>
    </row>
    <row r="867" s="118" customFormat="1" customHeight="1" spans="1:256">
      <c r="A867" s="195"/>
      <c r="B867" s="195"/>
      <c r="IV867" s="195"/>
    </row>
    <row r="868" s="118" customFormat="1" customHeight="1" spans="1:256">
      <c r="A868" s="195"/>
      <c r="B868" s="195"/>
      <c r="IV868" s="195"/>
    </row>
    <row r="869" s="118" customFormat="1" customHeight="1" spans="1:256">
      <c r="A869" s="195"/>
      <c r="B869" s="195"/>
      <c r="IV869" s="195"/>
    </row>
    <row r="870" s="118" customFormat="1" customHeight="1" spans="1:256">
      <c r="A870" s="195"/>
      <c r="B870" s="195"/>
      <c r="IV870" s="195"/>
    </row>
    <row r="871" s="118" customFormat="1" customHeight="1" spans="1:256">
      <c r="A871" s="195"/>
      <c r="B871" s="195"/>
      <c r="IV871" s="195"/>
    </row>
    <row r="872" s="118" customFormat="1" customHeight="1" spans="1:256">
      <c r="A872" s="195"/>
      <c r="B872" s="195"/>
      <c r="IV872" s="195"/>
    </row>
    <row r="873" s="118" customFormat="1" customHeight="1" spans="1:256">
      <c r="A873" s="195"/>
      <c r="B873" s="195"/>
      <c r="IV873" s="195"/>
    </row>
    <row r="874" s="118" customFormat="1" customHeight="1" spans="1:256">
      <c r="A874" s="195"/>
      <c r="B874" s="195"/>
      <c r="IV874" s="195"/>
    </row>
    <row r="875" s="118" customFormat="1" customHeight="1" spans="1:256">
      <c r="A875" s="195"/>
      <c r="B875" s="195"/>
      <c r="IV875" s="195"/>
    </row>
    <row r="876" s="118" customFormat="1" customHeight="1" spans="1:256">
      <c r="A876" s="195"/>
      <c r="B876" s="195"/>
      <c r="IV876" s="195"/>
    </row>
    <row r="877" s="118" customFormat="1" customHeight="1" spans="1:256">
      <c r="A877" s="195"/>
      <c r="B877" s="195"/>
      <c r="IV877" s="195"/>
    </row>
    <row r="878" s="118" customFormat="1" customHeight="1" spans="1:256">
      <c r="A878" s="195"/>
      <c r="B878" s="195"/>
      <c r="IV878" s="195"/>
    </row>
    <row r="879" s="118" customFormat="1" customHeight="1" spans="1:256">
      <c r="A879" s="195"/>
      <c r="B879" s="195"/>
      <c r="IV879" s="195"/>
    </row>
    <row r="880" s="118" customFormat="1" customHeight="1" spans="1:256">
      <c r="A880" s="195"/>
      <c r="B880" s="195"/>
      <c r="IV880" s="195"/>
    </row>
    <row r="881" s="118" customFormat="1" customHeight="1" spans="1:256">
      <c r="A881" s="195"/>
      <c r="B881" s="195"/>
      <c r="IV881" s="195"/>
    </row>
    <row r="882" s="118" customFormat="1" customHeight="1" spans="1:256">
      <c r="A882" s="195"/>
      <c r="B882" s="195"/>
      <c r="IV882" s="195"/>
    </row>
    <row r="883" s="118" customFormat="1" customHeight="1" spans="1:256">
      <c r="A883" s="195"/>
      <c r="B883" s="195"/>
      <c r="IV883" s="195"/>
    </row>
    <row r="884" s="118" customFormat="1" customHeight="1" spans="1:256">
      <c r="A884" s="195"/>
      <c r="B884" s="195"/>
      <c r="IV884" s="195"/>
    </row>
    <row r="885" s="118" customFormat="1" customHeight="1" spans="1:256">
      <c r="A885" s="195"/>
      <c r="B885" s="195"/>
      <c r="IV885" s="195"/>
    </row>
    <row r="886" s="118" customFormat="1" customHeight="1" spans="1:256">
      <c r="A886" s="195"/>
      <c r="B886" s="195"/>
      <c r="IV886" s="195"/>
    </row>
    <row r="887" s="118" customFormat="1" customHeight="1" spans="1:256">
      <c r="A887" s="195"/>
      <c r="B887" s="195"/>
      <c r="IV887" s="195"/>
    </row>
    <row r="888" s="118" customFormat="1" customHeight="1" spans="1:256">
      <c r="A888" s="195"/>
      <c r="B888" s="195"/>
      <c r="IV888" s="195"/>
    </row>
    <row r="889" s="118" customFormat="1" customHeight="1" spans="1:256">
      <c r="A889" s="195"/>
      <c r="B889" s="195"/>
      <c r="IV889" s="195"/>
    </row>
    <row r="890" s="118" customFormat="1" customHeight="1" spans="1:256">
      <c r="A890" s="195"/>
      <c r="B890" s="195"/>
      <c r="IV890" s="195"/>
    </row>
    <row r="891" s="118" customFormat="1" customHeight="1" spans="1:256">
      <c r="A891" s="195"/>
      <c r="B891" s="195"/>
      <c r="IV891" s="195"/>
    </row>
    <row r="892" s="118" customFormat="1" customHeight="1" spans="1:256">
      <c r="A892" s="195"/>
      <c r="B892" s="195"/>
      <c r="IV892" s="195"/>
    </row>
    <row r="893" s="118" customFormat="1" customHeight="1" spans="1:256">
      <c r="A893" s="195"/>
      <c r="B893" s="195"/>
      <c r="IV893" s="195"/>
    </row>
    <row r="894" s="118" customFormat="1" customHeight="1" spans="1:256">
      <c r="A894" s="195"/>
      <c r="B894" s="195"/>
      <c r="IV894" s="195"/>
    </row>
    <row r="895" s="118" customFormat="1" customHeight="1" spans="1:256">
      <c r="A895" s="195"/>
      <c r="B895" s="195"/>
      <c r="IV895" s="195"/>
    </row>
    <row r="896" s="118" customFormat="1" customHeight="1" spans="1:256">
      <c r="A896" s="195"/>
      <c r="B896" s="195"/>
      <c r="IV896" s="195"/>
    </row>
    <row r="897" s="118" customFormat="1" customHeight="1" spans="1:256">
      <c r="A897" s="195"/>
      <c r="B897" s="195"/>
      <c r="IV897" s="195"/>
    </row>
    <row r="898" s="118" customFormat="1" customHeight="1" spans="1:256">
      <c r="A898" s="195"/>
      <c r="B898" s="195"/>
      <c r="IV898" s="195"/>
    </row>
    <row r="899" s="118" customFormat="1" customHeight="1" spans="1:256">
      <c r="A899" s="195"/>
      <c r="B899" s="195"/>
      <c r="IV899" s="195"/>
    </row>
    <row r="900" s="118" customFormat="1" customHeight="1" spans="1:256">
      <c r="A900" s="195"/>
      <c r="B900" s="195"/>
      <c r="IV900" s="195"/>
    </row>
    <row r="901" s="118" customFormat="1" customHeight="1" spans="1:256">
      <c r="A901" s="195"/>
      <c r="B901" s="195"/>
      <c r="IV901" s="195"/>
    </row>
    <row r="902" s="118" customFormat="1" customHeight="1" spans="1:256">
      <c r="A902" s="195"/>
      <c r="B902" s="195"/>
      <c r="IV902" s="195"/>
    </row>
    <row r="903" s="118" customFormat="1" customHeight="1" spans="1:256">
      <c r="A903" s="195"/>
      <c r="B903" s="195"/>
      <c r="IV903" s="195"/>
    </row>
    <row r="904" s="118" customFormat="1" customHeight="1" spans="1:256">
      <c r="A904" s="195"/>
      <c r="B904" s="195"/>
      <c r="IV904" s="195"/>
    </row>
    <row r="905" s="118" customFormat="1" customHeight="1" spans="1:256">
      <c r="A905" s="195"/>
      <c r="B905" s="195"/>
      <c r="IV905" s="195"/>
    </row>
    <row r="906" s="118" customFormat="1" customHeight="1" spans="1:256">
      <c r="A906" s="195"/>
      <c r="B906" s="195"/>
      <c r="IV906" s="195"/>
    </row>
    <row r="907" s="118" customFormat="1" customHeight="1" spans="1:256">
      <c r="A907" s="195"/>
      <c r="B907" s="195"/>
      <c r="IV907" s="195"/>
    </row>
    <row r="908" s="118" customFormat="1" customHeight="1" spans="1:256">
      <c r="A908" s="195"/>
      <c r="B908" s="195"/>
      <c r="IV908" s="195"/>
    </row>
    <row r="909" s="118" customFormat="1" customHeight="1" spans="1:256">
      <c r="A909" s="195"/>
      <c r="B909" s="195"/>
      <c r="IV909" s="195"/>
    </row>
    <row r="910" s="118" customFormat="1" customHeight="1" spans="1:256">
      <c r="A910" s="195"/>
      <c r="B910" s="195"/>
      <c r="IV910" s="195"/>
    </row>
    <row r="911" s="118" customFormat="1" customHeight="1" spans="1:256">
      <c r="A911" s="195"/>
      <c r="B911" s="195"/>
      <c r="IV911" s="195"/>
    </row>
    <row r="912" s="118" customFormat="1" customHeight="1" spans="1:256">
      <c r="A912" s="195"/>
      <c r="B912" s="195"/>
      <c r="IV912" s="195"/>
    </row>
    <row r="913" s="118" customFormat="1" customHeight="1" spans="1:256">
      <c r="A913" s="195"/>
      <c r="B913" s="195"/>
      <c r="IV913" s="195"/>
    </row>
    <row r="914" s="118" customFormat="1" customHeight="1" spans="1:256">
      <c r="A914" s="195"/>
      <c r="B914" s="195"/>
      <c r="IV914" s="195"/>
    </row>
    <row r="915" s="118" customFormat="1" customHeight="1" spans="1:256">
      <c r="A915" s="195"/>
      <c r="B915" s="195"/>
      <c r="IV915" s="195"/>
    </row>
    <row r="916" s="118" customFormat="1" customHeight="1" spans="1:256">
      <c r="A916" s="195"/>
      <c r="B916" s="195"/>
      <c r="IV916" s="195"/>
    </row>
    <row r="917" s="118" customFormat="1" customHeight="1" spans="1:256">
      <c r="A917" s="195"/>
      <c r="B917" s="195"/>
      <c r="IV917" s="195"/>
    </row>
    <row r="918" s="118" customFormat="1" customHeight="1" spans="1:256">
      <c r="A918" s="195"/>
      <c r="B918" s="195"/>
      <c r="IV918" s="195"/>
    </row>
    <row r="919" s="118" customFormat="1" customHeight="1" spans="1:256">
      <c r="A919" s="195"/>
      <c r="B919" s="195"/>
      <c r="IV919" s="195"/>
    </row>
    <row r="920" s="118" customFormat="1" customHeight="1" spans="1:256">
      <c r="A920" s="195"/>
      <c r="B920" s="195"/>
      <c r="IV920" s="195"/>
    </row>
    <row r="921" s="118" customFormat="1" customHeight="1" spans="1:256">
      <c r="A921" s="195"/>
      <c r="B921" s="195"/>
      <c r="IV921" s="195"/>
    </row>
    <row r="922" s="118" customFormat="1" customHeight="1" spans="1:256">
      <c r="A922" s="195"/>
      <c r="B922" s="195"/>
      <c r="IV922" s="195"/>
    </row>
    <row r="923" s="118" customFormat="1" customHeight="1" spans="1:256">
      <c r="A923" s="195"/>
      <c r="B923" s="195"/>
      <c r="IV923" s="195"/>
    </row>
    <row r="924" s="118" customFormat="1" customHeight="1" spans="1:256">
      <c r="A924" s="195"/>
      <c r="B924" s="195"/>
      <c r="IV924" s="195"/>
    </row>
    <row r="925" s="118" customFormat="1" customHeight="1" spans="1:256">
      <c r="A925" s="195"/>
      <c r="B925" s="195"/>
      <c r="IV925" s="195"/>
    </row>
    <row r="926" s="118" customFormat="1" customHeight="1" spans="1:256">
      <c r="A926" s="195"/>
      <c r="B926" s="195"/>
      <c r="IV926" s="195"/>
    </row>
    <row r="927" s="118" customFormat="1" customHeight="1" spans="1:256">
      <c r="A927" s="195"/>
      <c r="B927" s="195"/>
      <c r="IV927" s="195"/>
    </row>
    <row r="928" s="118" customFormat="1" customHeight="1" spans="1:256">
      <c r="A928" s="195"/>
      <c r="B928" s="195"/>
      <c r="IV928" s="195"/>
    </row>
    <row r="929" s="118" customFormat="1" customHeight="1" spans="1:256">
      <c r="A929" s="195"/>
      <c r="B929" s="195"/>
      <c r="IV929" s="195"/>
    </row>
    <row r="930" s="118" customFormat="1" customHeight="1" spans="1:256">
      <c r="A930" s="195"/>
      <c r="B930" s="195"/>
      <c r="IV930" s="195"/>
    </row>
    <row r="931" s="118" customFormat="1" customHeight="1" spans="1:256">
      <c r="A931" s="195"/>
      <c r="B931" s="195"/>
      <c r="IV931" s="195"/>
    </row>
    <row r="932" s="118" customFormat="1" customHeight="1" spans="1:256">
      <c r="A932" s="195"/>
      <c r="B932" s="195"/>
      <c r="IV932" s="195"/>
    </row>
    <row r="933" s="118" customFormat="1" customHeight="1" spans="1:256">
      <c r="A933" s="195"/>
      <c r="B933" s="195"/>
      <c r="IV933" s="195"/>
    </row>
    <row r="934" s="118" customFormat="1" customHeight="1" spans="1:256">
      <c r="A934" s="195"/>
      <c r="B934" s="195"/>
      <c r="IV934" s="195"/>
    </row>
    <row r="935" s="118" customFormat="1" customHeight="1" spans="1:256">
      <c r="A935" s="195"/>
      <c r="B935" s="195"/>
      <c r="IV935" s="195"/>
    </row>
    <row r="936" s="118" customFormat="1" customHeight="1" spans="1:256">
      <c r="A936" s="195"/>
      <c r="B936" s="195"/>
      <c r="IV936" s="195"/>
    </row>
    <row r="937" s="118" customFormat="1" customHeight="1" spans="1:256">
      <c r="A937" s="195"/>
      <c r="B937" s="195"/>
      <c r="IV937" s="195"/>
    </row>
    <row r="938" s="118" customFormat="1" customHeight="1" spans="1:256">
      <c r="A938" s="195"/>
      <c r="B938" s="195"/>
      <c r="IV938" s="195"/>
    </row>
    <row r="939" s="118" customFormat="1" customHeight="1" spans="1:256">
      <c r="A939" s="195"/>
      <c r="B939" s="195"/>
      <c r="IV939" s="195"/>
    </row>
    <row r="940" s="118" customFormat="1" customHeight="1" spans="1:256">
      <c r="A940" s="195"/>
      <c r="B940" s="195"/>
      <c r="IV940" s="195"/>
    </row>
    <row r="941" s="118" customFormat="1" customHeight="1" spans="1:256">
      <c r="A941" s="195"/>
      <c r="B941" s="195"/>
      <c r="IV941" s="195"/>
    </row>
    <row r="942" s="118" customFormat="1" customHeight="1" spans="1:256">
      <c r="A942" s="195"/>
      <c r="B942" s="195"/>
      <c r="IV942" s="195"/>
    </row>
    <row r="943" s="118" customFormat="1" customHeight="1" spans="1:256">
      <c r="A943" s="195"/>
      <c r="B943" s="195"/>
      <c r="IV943" s="195"/>
    </row>
    <row r="944" s="118" customFormat="1" customHeight="1" spans="1:256">
      <c r="A944" s="195"/>
      <c r="B944" s="195"/>
      <c r="IV944" s="195"/>
    </row>
    <row r="945" s="118" customFormat="1" customHeight="1" spans="1:256">
      <c r="A945" s="195"/>
      <c r="B945" s="195"/>
      <c r="IV945" s="195"/>
    </row>
    <row r="946" s="118" customFormat="1" customHeight="1" spans="1:256">
      <c r="A946" s="195"/>
      <c r="B946" s="195"/>
      <c r="IV946" s="195"/>
    </row>
    <row r="947" s="118" customFormat="1" customHeight="1" spans="1:256">
      <c r="A947" s="195"/>
      <c r="B947" s="195"/>
      <c r="IV947" s="195"/>
    </row>
    <row r="948" s="118" customFormat="1" customHeight="1" spans="1:256">
      <c r="A948" s="195"/>
      <c r="B948" s="195"/>
      <c r="IV948" s="195"/>
    </row>
    <row r="949" s="118" customFormat="1" customHeight="1" spans="1:256">
      <c r="A949" s="195"/>
      <c r="B949" s="195"/>
      <c r="IV949" s="195"/>
    </row>
    <row r="950" s="118" customFormat="1" customHeight="1" spans="1:256">
      <c r="A950" s="195"/>
      <c r="B950" s="195"/>
      <c r="IV950" s="195"/>
    </row>
    <row r="951" s="118" customFormat="1" customHeight="1" spans="1:256">
      <c r="A951" s="195"/>
      <c r="B951" s="195"/>
      <c r="IV951" s="195"/>
    </row>
    <row r="952" s="118" customFormat="1" customHeight="1" spans="1:256">
      <c r="A952" s="195"/>
      <c r="B952" s="195"/>
      <c r="IV952" s="195"/>
    </row>
    <row r="953" s="118" customFormat="1" customHeight="1" spans="1:256">
      <c r="A953" s="195"/>
      <c r="B953" s="195"/>
      <c r="IV953" s="195"/>
    </row>
    <row r="954" s="118" customFormat="1" customHeight="1" spans="1:256">
      <c r="A954" s="195"/>
      <c r="B954" s="195"/>
      <c r="IV954" s="195"/>
    </row>
    <row r="955" s="118" customFormat="1" customHeight="1" spans="1:256">
      <c r="A955" s="195"/>
      <c r="B955" s="195"/>
      <c r="IV955" s="195"/>
    </row>
    <row r="956" s="118" customFormat="1" customHeight="1" spans="1:256">
      <c r="A956" s="195"/>
      <c r="B956" s="195"/>
      <c r="IV956" s="195"/>
    </row>
    <row r="957" s="118" customFormat="1" customHeight="1" spans="1:256">
      <c r="A957" s="195"/>
      <c r="B957" s="195"/>
      <c r="IV957" s="195"/>
    </row>
    <row r="958" s="118" customFormat="1" customHeight="1" spans="1:256">
      <c r="A958" s="195"/>
      <c r="B958" s="195"/>
      <c r="IV958" s="195"/>
    </row>
    <row r="959" s="118" customFormat="1" customHeight="1" spans="1:256">
      <c r="A959" s="195"/>
      <c r="B959" s="195"/>
      <c r="IV959" s="195"/>
    </row>
    <row r="960" s="118" customFormat="1" customHeight="1" spans="1:256">
      <c r="A960" s="195"/>
      <c r="B960" s="195"/>
      <c r="IV960" s="195"/>
    </row>
    <row r="961" s="118" customFormat="1" customHeight="1" spans="1:256">
      <c r="A961" s="195"/>
      <c r="B961" s="195"/>
      <c r="IV961" s="195"/>
    </row>
    <row r="962" s="118" customFormat="1" customHeight="1" spans="1:256">
      <c r="A962" s="195"/>
      <c r="B962" s="195"/>
      <c r="IV962" s="195"/>
    </row>
    <row r="963" s="118" customFormat="1" customHeight="1" spans="1:256">
      <c r="A963" s="195"/>
      <c r="B963" s="195"/>
      <c r="IV963" s="195"/>
    </row>
    <row r="964" s="118" customFormat="1" customHeight="1" spans="1:256">
      <c r="A964" s="195"/>
      <c r="B964" s="195"/>
      <c r="IV964" s="195"/>
    </row>
    <row r="965" s="118" customFormat="1" customHeight="1" spans="1:256">
      <c r="A965" s="195"/>
      <c r="B965" s="195"/>
      <c r="IV965" s="195"/>
    </row>
    <row r="966" s="118" customFormat="1" customHeight="1" spans="1:256">
      <c r="A966" s="195"/>
      <c r="B966" s="195"/>
      <c r="IV966" s="195"/>
    </row>
    <row r="967" s="118" customFormat="1" customHeight="1" spans="1:256">
      <c r="A967" s="195"/>
      <c r="B967" s="195"/>
      <c r="IV967" s="195"/>
    </row>
    <row r="968" s="118" customFormat="1" customHeight="1" spans="1:256">
      <c r="A968" s="195"/>
      <c r="B968" s="195"/>
      <c r="IV968" s="195"/>
    </row>
    <row r="969" s="118" customFormat="1" customHeight="1" spans="1:256">
      <c r="A969" s="195"/>
      <c r="B969" s="195"/>
      <c r="IV969" s="195"/>
    </row>
    <row r="970" s="118" customFormat="1" customHeight="1" spans="1:256">
      <c r="A970" s="195"/>
      <c r="B970" s="195"/>
      <c r="IV970" s="195"/>
    </row>
    <row r="971" s="118" customFormat="1" customHeight="1" spans="1:256">
      <c r="A971" s="195"/>
      <c r="B971" s="195"/>
      <c r="IV971" s="195"/>
    </row>
    <row r="972" s="118" customFormat="1" customHeight="1" spans="1:256">
      <c r="A972" s="195"/>
      <c r="B972" s="195"/>
      <c r="IV972" s="195"/>
    </row>
    <row r="973" s="118" customFormat="1" customHeight="1" spans="1:256">
      <c r="A973" s="195"/>
      <c r="B973" s="195"/>
      <c r="IV973" s="195"/>
    </row>
    <row r="974" s="118" customFormat="1" customHeight="1" spans="1:256">
      <c r="A974" s="195"/>
      <c r="B974" s="195"/>
      <c r="IV974" s="195"/>
    </row>
    <row r="975" s="118" customFormat="1" customHeight="1" spans="1:256">
      <c r="A975" s="195"/>
      <c r="B975" s="195"/>
      <c r="IV975" s="195"/>
    </row>
    <row r="976" s="118" customFormat="1" customHeight="1" spans="1:256">
      <c r="A976" s="195"/>
      <c r="B976" s="195"/>
      <c r="IV976" s="195"/>
    </row>
    <row r="977" s="118" customFormat="1" customHeight="1" spans="1:256">
      <c r="A977" s="195"/>
      <c r="B977" s="195"/>
      <c r="IV977" s="195"/>
    </row>
    <row r="978" s="118" customFormat="1" customHeight="1" spans="1:256">
      <c r="A978" s="195"/>
      <c r="B978" s="195"/>
      <c r="IV978" s="195"/>
    </row>
    <row r="979" s="118" customFormat="1" customHeight="1" spans="1:256">
      <c r="A979" s="195"/>
      <c r="B979" s="195"/>
      <c r="IV979" s="195"/>
    </row>
    <row r="980" s="118" customFormat="1" customHeight="1" spans="1:256">
      <c r="A980" s="195"/>
      <c r="B980" s="195"/>
      <c r="IV980" s="195"/>
    </row>
    <row r="981" s="118" customFormat="1" customHeight="1" spans="1:256">
      <c r="A981" s="195"/>
      <c r="B981" s="195"/>
      <c r="IV981" s="195"/>
    </row>
    <row r="982" s="118" customFormat="1" customHeight="1" spans="1:256">
      <c r="A982" s="195"/>
      <c r="B982" s="195"/>
      <c r="IV982" s="195"/>
    </row>
    <row r="983" s="118" customFormat="1" customHeight="1" spans="1:256">
      <c r="A983" s="195"/>
      <c r="B983" s="195"/>
      <c r="IV983" s="195"/>
    </row>
    <row r="984" s="118" customFormat="1" customHeight="1" spans="1:256">
      <c r="A984" s="195"/>
      <c r="B984" s="195"/>
      <c r="IV984" s="195"/>
    </row>
    <row r="985" s="118" customFormat="1" customHeight="1" spans="1:256">
      <c r="A985" s="195"/>
      <c r="B985" s="195"/>
      <c r="IV985" s="195"/>
    </row>
    <row r="986" s="118" customFormat="1" customHeight="1" spans="1:256">
      <c r="A986" s="195"/>
      <c r="B986" s="195"/>
      <c r="IV986" s="195"/>
    </row>
    <row r="987" s="118" customFormat="1" customHeight="1" spans="1:256">
      <c r="A987" s="195"/>
      <c r="B987" s="195"/>
      <c r="IV987" s="195"/>
    </row>
    <row r="988" s="118" customFormat="1" customHeight="1" spans="1:256">
      <c r="A988" s="195"/>
      <c r="B988" s="195"/>
      <c r="IV988" s="195"/>
    </row>
    <row r="989" s="118" customFormat="1" customHeight="1" spans="1:256">
      <c r="A989" s="195"/>
      <c r="B989" s="195"/>
      <c r="IV989" s="195"/>
    </row>
    <row r="990" s="118" customFormat="1" customHeight="1" spans="1:256">
      <c r="A990" s="195"/>
      <c r="B990" s="195"/>
      <c r="IV990" s="195"/>
    </row>
    <row r="991" s="118" customFormat="1" customHeight="1" spans="1:256">
      <c r="A991" s="195"/>
      <c r="B991" s="195"/>
      <c r="IV991" s="195"/>
    </row>
    <row r="992" s="118" customFormat="1" customHeight="1" spans="1:256">
      <c r="A992" s="195"/>
      <c r="B992" s="195"/>
      <c r="IV992" s="195"/>
    </row>
    <row r="993" s="118" customFormat="1" customHeight="1" spans="1:256">
      <c r="A993" s="195"/>
      <c r="B993" s="195"/>
      <c r="IV993" s="195"/>
    </row>
    <row r="994" s="118" customFormat="1" customHeight="1" spans="1:256">
      <c r="A994" s="195"/>
      <c r="B994" s="195"/>
      <c r="IV994" s="195"/>
    </row>
    <row r="995" s="118" customFormat="1" customHeight="1" spans="1:256">
      <c r="A995" s="195"/>
      <c r="B995" s="195"/>
      <c r="IV995" s="195"/>
    </row>
    <row r="996" s="118" customFormat="1" customHeight="1" spans="1:256">
      <c r="A996" s="195"/>
      <c r="B996" s="195"/>
      <c r="IV996" s="195"/>
    </row>
    <row r="997" s="118" customFormat="1" customHeight="1" spans="1:256">
      <c r="A997" s="195"/>
      <c r="B997" s="195"/>
      <c r="IV997" s="195"/>
    </row>
    <row r="998" s="118" customFormat="1" customHeight="1" spans="1:256">
      <c r="A998" s="195"/>
      <c r="B998" s="195"/>
      <c r="IV998" s="195"/>
    </row>
    <row r="999" s="118" customFormat="1" customHeight="1" spans="1:256">
      <c r="A999" s="195"/>
      <c r="B999" s="195"/>
      <c r="IV999" s="195"/>
    </row>
    <row r="1000" s="118" customFormat="1" customHeight="1" spans="1:256">
      <c r="A1000" s="195"/>
      <c r="B1000" s="195"/>
      <c r="IV1000" s="195"/>
    </row>
    <row r="1001" s="118" customFormat="1" customHeight="1" spans="1:256">
      <c r="A1001" s="195"/>
      <c r="B1001" s="195"/>
      <c r="IV1001" s="195"/>
    </row>
    <row r="1002" s="118" customFormat="1" customHeight="1" spans="1:256">
      <c r="A1002" s="195"/>
      <c r="B1002" s="195"/>
      <c r="IV1002" s="195"/>
    </row>
    <row r="1003" s="118" customFormat="1" customHeight="1" spans="1:256">
      <c r="A1003" s="195"/>
      <c r="B1003" s="195"/>
      <c r="IV1003" s="195"/>
    </row>
    <row r="1004" s="118" customFormat="1" customHeight="1" spans="1:256">
      <c r="A1004" s="195"/>
      <c r="B1004" s="195"/>
      <c r="IV1004" s="195"/>
    </row>
    <row r="1005" s="118" customFormat="1" customHeight="1" spans="1:256">
      <c r="A1005" s="195"/>
      <c r="B1005" s="195"/>
      <c r="IV1005" s="195"/>
    </row>
    <row r="1006" s="118" customFormat="1" customHeight="1" spans="1:256">
      <c r="A1006" s="195"/>
      <c r="B1006" s="195"/>
      <c r="IV1006" s="195"/>
    </row>
    <row r="1007" s="118" customFormat="1" customHeight="1" spans="1:256">
      <c r="A1007" s="195"/>
      <c r="B1007" s="195"/>
      <c r="IV1007" s="195"/>
    </row>
    <row r="1008" s="118" customFormat="1" customHeight="1" spans="1:256">
      <c r="A1008" s="195"/>
      <c r="B1008" s="195"/>
      <c r="IV1008" s="195"/>
    </row>
    <row r="1009" s="118" customFormat="1" customHeight="1" spans="1:256">
      <c r="A1009" s="195"/>
      <c r="B1009" s="195"/>
      <c r="IV1009" s="195"/>
    </row>
    <row r="1010" s="118" customFormat="1" customHeight="1" spans="1:256">
      <c r="A1010" s="195"/>
      <c r="B1010" s="195"/>
      <c r="IV1010" s="195"/>
    </row>
    <row r="1011" s="118" customFormat="1" customHeight="1" spans="1:256">
      <c r="A1011" s="195"/>
      <c r="B1011" s="195"/>
      <c r="IV1011" s="195"/>
    </row>
    <row r="1012" s="118" customFormat="1" customHeight="1" spans="1:256">
      <c r="A1012" s="195"/>
      <c r="B1012" s="195"/>
      <c r="IV1012" s="195"/>
    </row>
    <row r="1013" s="118" customFormat="1" customHeight="1" spans="1:256">
      <c r="A1013" s="195"/>
      <c r="B1013" s="195"/>
      <c r="IV1013" s="195"/>
    </row>
    <row r="1014" s="118" customFormat="1" customHeight="1" spans="1:256">
      <c r="A1014" s="195"/>
      <c r="B1014" s="195"/>
      <c r="IV1014" s="195"/>
    </row>
    <row r="1015" s="118" customFormat="1" customHeight="1" spans="1:256">
      <c r="A1015" s="195"/>
      <c r="B1015" s="195"/>
      <c r="IV1015" s="195"/>
    </row>
    <row r="1016" s="118" customFormat="1" customHeight="1" spans="1:256">
      <c r="A1016" s="195"/>
      <c r="B1016" s="195"/>
      <c r="IV1016" s="195"/>
    </row>
    <row r="1017" s="118" customFormat="1" customHeight="1" spans="1:256">
      <c r="A1017" s="195"/>
      <c r="B1017" s="195"/>
      <c r="IV1017" s="195"/>
    </row>
    <row r="1018" s="118" customFormat="1" customHeight="1" spans="1:256">
      <c r="A1018" s="195"/>
      <c r="B1018" s="195"/>
      <c r="IV1018" s="195"/>
    </row>
    <row r="1019" s="118" customFormat="1" customHeight="1" spans="1:256">
      <c r="A1019" s="195"/>
      <c r="B1019" s="195"/>
      <c r="IV1019" s="195"/>
    </row>
    <row r="1020" s="118" customFormat="1" customHeight="1" spans="1:256">
      <c r="A1020" s="195"/>
      <c r="B1020" s="195"/>
      <c r="IV1020" s="195"/>
    </row>
    <row r="1021" s="118" customFormat="1" customHeight="1" spans="1:256">
      <c r="A1021" s="195"/>
      <c r="B1021" s="195"/>
      <c r="IV1021" s="195"/>
    </row>
    <row r="1022" s="118" customFormat="1" customHeight="1" spans="1:256">
      <c r="A1022" s="195"/>
      <c r="B1022" s="195"/>
      <c r="IV1022" s="195"/>
    </row>
    <row r="1023" s="118" customFormat="1" customHeight="1" spans="1:256">
      <c r="A1023" s="195"/>
      <c r="B1023" s="195"/>
      <c r="IV1023" s="195"/>
    </row>
    <row r="1024" s="118" customFormat="1" customHeight="1" spans="1:256">
      <c r="A1024" s="195"/>
      <c r="B1024" s="195"/>
      <c r="IV1024" s="195"/>
    </row>
    <row r="1025" s="118" customFormat="1" customHeight="1" spans="1:256">
      <c r="A1025" s="195"/>
      <c r="B1025" s="195"/>
      <c r="IV1025" s="195"/>
    </row>
    <row r="1026" s="118" customFormat="1" customHeight="1" spans="1:256">
      <c r="A1026" s="195"/>
      <c r="B1026" s="195"/>
      <c r="IV1026" s="195"/>
    </row>
    <row r="1027" s="118" customFormat="1" customHeight="1" spans="1:256">
      <c r="A1027" s="195"/>
      <c r="B1027" s="195"/>
      <c r="IV1027" s="195"/>
    </row>
    <row r="1028" s="118" customFormat="1" customHeight="1" spans="1:256">
      <c r="A1028" s="195"/>
      <c r="B1028" s="195"/>
      <c r="IV1028" s="195"/>
    </row>
    <row r="1029" s="118" customFormat="1" customHeight="1" spans="1:256">
      <c r="A1029" s="195"/>
      <c r="B1029" s="195"/>
      <c r="IV1029" s="195"/>
    </row>
    <row r="1030" s="118" customFormat="1" customHeight="1" spans="1:256">
      <c r="A1030" s="195"/>
      <c r="B1030" s="195"/>
      <c r="IV1030" s="195"/>
    </row>
    <row r="1031" s="118" customFormat="1" customHeight="1" spans="1:256">
      <c r="A1031" s="195"/>
      <c r="B1031" s="195"/>
      <c r="IV1031" s="195"/>
    </row>
    <row r="1032" s="118" customFormat="1" customHeight="1" spans="1:256">
      <c r="A1032" s="195"/>
      <c r="B1032" s="195"/>
      <c r="IV1032" s="195"/>
    </row>
    <row r="1033" s="118" customFormat="1" customHeight="1" spans="1:256">
      <c r="A1033" s="195"/>
      <c r="B1033" s="195"/>
      <c r="IV1033" s="195"/>
    </row>
    <row r="1034" s="118" customFormat="1" customHeight="1" spans="1:256">
      <c r="A1034" s="195"/>
      <c r="B1034" s="195"/>
      <c r="IV1034" s="195"/>
    </row>
    <row r="1035" s="118" customFormat="1" customHeight="1" spans="1:256">
      <c r="A1035" s="195"/>
      <c r="B1035" s="195"/>
      <c r="IV1035" s="195"/>
    </row>
    <row r="1036" s="118" customFormat="1" customHeight="1" spans="1:256">
      <c r="A1036" s="195"/>
      <c r="B1036" s="195"/>
      <c r="IV1036" s="195"/>
    </row>
    <row r="1037" s="118" customFormat="1" customHeight="1" spans="1:256">
      <c r="A1037" s="195"/>
      <c r="B1037" s="195"/>
      <c r="IV1037" s="195"/>
    </row>
    <row r="1038" s="118" customFormat="1" customHeight="1" spans="1:256">
      <c r="A1038" s="195"/>
      <c r="B1038" s="195"/>
      <c r="IV1038" s="195"/>
    </row>
    <row r="1039" s="118" customFormat="1" customHeight="1" spans="1:256">
      <c r="A1039" s="195"/>
      <c r="B1039" s="195"/>
      <c r="IV1039" s="195"/>
    </row>
    <row r="1040" s="118" customFormat="1" customHeight="1" spans="1:256">
      <c r="A1040" s="195"/>
      <c r="B1040" s="195"/>
      <c r="IV1040" s="195"/>
    </row>
    <row r="1041" s="118" customFormat="1" customHeight="1" spans="1:256">
      <c r="A1041" s="195"/>
      <c r="B1041" s="195"/>
      <c r="IV1041" s="195"/>
    </row>
    <row r="1042" s="118" customFormat="1" customHeight="1" spans="1:256">
      <c r="A1042" s="195"/>
      <c r="B1042" s="195"/>
      <c r="IV1042" s="195"/>
    </row>
    <row r="1043" s="118" customFormat="1" customHeight="1" spans="1:256">
      <c r="A1043" s="195"/>
      <c r="B1043" s="195"/>
      <c r="IV1043" s="195"/>
    </row>
    <row r="1044" s="118" customFormat="1" customHeight="1" spans="1:256">
      <c r="A1044" s="195"/>
      <c r="B1044" s="195"/>
      <c r="IV1044" s="195"/>
    </row>
    <row r="1045" s="118" customFormat="1" customHeight="1" spans="1:256">
      <c r="A1045" s="195"/>
      <c r="B1045" s="195"/>
      <c r="IV1045" s="195"/>
    </row>
    <row r="1046" s="118" customFormat="1" customHeight="1" spans="1:256">
      <c r="A1046" s="195"/>
      <c r="B1046" s="195"/>
      <c r="IV1046" s="195"/>
    </row>
    <row r="1047" s="118" customFormat="1" customHeight="1" spans="1:256">
      <c r="A1047" s="195"/>
      <c r="B1047" s="195"/>
      <c r="IV1047" s="195"/>
    </row>
    <row r="1048" s="118" customFormat="1" customHeight="1" spans="1:256">
      <c r="A1048" s="195"/>
      <c r="B1048" s="195"/>
      <c r="IV1048" s="195"/>
    </row>
    <row r="1049" s="118" customFormat="1" customHeight="1" spans="1:256">
      <c r="A1049" s="195"/>
      <c r="B1049" s="195"/>
      <c r="IV1049" s="195"/>
    </row>
    <row r="1050" s="118" customFormat="1" customHeight="1" spans="1:256">
      <c r="A1050" s="195"/>
      <c r="B1050" s="195"/>
      <c r="IV1050" s="195"/>
    </row>
    <row r="1051" s="118" customFormat="1" customHeight="1" spans="1:256">
      <c r="A1051" s="195"/>
      <c r="B1051" s="195"/>
      <c r="IV1051" s="195"/>
    </row>
    <row r="1052" s="118" customFormat="1" customHeight="1" spans="1:256">
      <c r="A1052" s="195"/>
      <c r="B1052" s="195"/>
      <c r="IV1052" s="195"/>
    </row>
    <row r="1053" s="118" customFormat="1" customHeight="1" spans="1:256">
      <c r="A1053" s="195"/>
      <c r="B1053" s="195"/>
      <c r="IV1053" s="195"/>
    </row>
    <row r="1054" s="118" customFormat="1" customHeight="1" spans="1:256">
      <c r="A1054" s="195"/>
      <c r="B1054" s="195"/>
      <c r="IV1054" s="195"/>
    </row>
    <row r="1055" s="118" customFormat="1" customHeight="1" spans="1:256">
      <c r="A1055" s="195"/>
      <c r="B1055" s="195"/>
      <c r="IV1055" s="195"/>
    </row>
    <row r="1056" s="118" customFormat="1" customHeight="1" spans="1:256">
      <c r="A1056" s="195"/>
      <c r="B1056" s="195"/>
      <c r="IV1056" s="195"/>
    </row>
    <row r="1057" s="118" customFormat="1" customHeight="1" spans="1:256">
      <c r="A1057" s="195"/>
      <c r="B1057" s="195"/>
      <c r="IV1057" s="195"/>
    </row>
    <row r="1058" s="118" customFormat="1" customHeight="1" spans="1:256">
      <c r="A1058" s="195"/>
      <c r="B1058" s="195"/>
      <c r="IV1058" s="195"/>
    </row>
    <row r="1059" s="118" customFormat="1" customHeight="1" spans="1:256">
      <c r="A1059" s="195"/>
      <c r="B1059" s="195"/>
      <c r="IV1059" s="195"/>
    </row>
    <row r="1060" s="118" customFormat="1" customHeight="1" spans="1:256">
      <c r="A1060" s="195"/>
      <c r="B1060" s="195"/>
      <c r="IV1060" s="195"/>
    </row>
    <row r="1061" s="118" customFormat="1" customHeight="1" spans="1:256">
      <c r="A1061" s="195"/>
      <c r="B1061" s="195"/>
      <c r="IV1061" s="195"/>
    </row>
    <row r="1062" s="118" customFormat="1" customHeight="1" spans="1:256">
      <c r="A1062" s="195"/>
      <c r="B1062" s="195"/>
      <c r="IV1062" s="195"/>
    </row>
    <row r="1063" s="118" customFormat="1" customHeight="1" spans="1:256">
      <c r="A1063" s="195"/>
      <c r="B1063" s="195"/>
      <c r="IV1063" s="195"/>
    </row>
    <row r="1064" s="118" customFormat="1" customHeight="1" spans="1:256">
      <c r="A1064" s="195"/>
      <c r="B1064" s="195"/>
      <c r="IV1064" s="195"/>
    </row>
    <row r="1065" s="118" customFormat="1" customHeight="1" spans="1:256">
      <c r="A1065" s="195"/>
      <c r="B1065" s="195"/>
      <c r="IV1065" s="195"/>
    </row>
    <row r="1066" s="118" customFormat="1" customHeight="1" spans="1:256">
      <c r="A1066" s="195"/>
      <c r="B1066" s="195"/>
      <c r="IV1066" s="195"/>
    </row>
    <row r="1067" s="118" customFormat="1" customHeight="1" spans="1:256">
      <c r="A1067" s="195"/>
      <c r="B1067" s="195"/>
      <c r="IV1067" s="195"/>
    </row>
    <row r="1068" s="118" customFormat="1" customHeight="1" spans="1:256">
      <c r="A1068" s="195"/>
      <c r="B1068" s="195"/>
      <c r="IV1068" s="195"/>
    </row>
    <row r="1069" s="118" customFormat="1" customHeight="1" spans="1:256">
      <c r="A1069" s="195"/>
      <c r="B1069" s="195"/>
      <c r="IV1069" s="195"/>
    </row>
    <row r="1070" s="118" customFormat="1" customHeight="1" spans="1:256">
      <c r="A1070" s="195"/>
      <c r="B1070" s="195"/>
      <c r="IV1070" s="195"/>
    </row>
    <row r="1071" s="118" customFormat="1" customHeight="1" spans="1:256">
      <c r="A1071" s="195"/>
      <c r="B1071" s="195"/>
      <c r="IV1071" s="195"/>
    </row>
    <row r="1072" s="118" customFormat="1" customHeight="1" spans="1:256">
      <c r="A1072" s="195"/>
      <c r="B1072" s="195"/>
      <c r="IV1072" s="195"/>
    </row>
    <row r="1073" s="118" customFormat="1" customHeight="1" spans="1:256">
      <c r="A1073" s="195"/>
      <c r="B1073" s="195"/>
      <c r="IV1073" s="195"/>
    </row>
    <row r="1074" s="118" customFormat="1" customHeight="1" spans="1:256">
      <c r="A1074" s="195"/>
      <c r="B1074" s="195"/>
      <c r="IV1074" s="195"/>
    </row>
    <row r="1075" s="118" customFormat="1" customHeight="1" spans="1:256">
      <c r="A1075" s="195"/>
      <c r="B1075" s="195"/>
      <c r="IV1075" s="195"/>
    </row>
    <row r="1076" s="118" customFormat="1" customHeight="1" spans="1:256">
      <c r="A1076" s="195"/>
      <c r="B1076" s="195"/>
      <c r="IV1076" s="195"/>
    </row>
    <row r="1077" s="118" customFormat="1" customHeight="1" spans="1:256">
      <c r="A1077" s="195"/>
      <c r="B1077" s="195"/>
      <c r="IV1077" s="195"/>
    </row>
    <row r="1078" s="118" customFormat="1" customHeight="1" spans="1:256">
      <c r="A1078" s="195"/>
      <c r="B1078" s="195"/>
      <c r="IV1078" s="195"/>
    </row>
    <row r="1079" s="118" customFormat="1" customHeight="1" spans="1:256">
      <c r="A1079" s="195"/>
      <c r="B1079" s="195"/>
      <c r="IV1079" s="195"/>
    </row>
    <row r="1080" s="118" customFormat="1" customHeight="1" spans="1:256">
      <c r="A1080" s="195"/>
      <c r="B1080" s="195"/>
      <c r="IV1080" s="195"/>
    </row>
    <row r="1081" s="118" customFormat="1" customHeight="1" spans="1:256">
      <c r="A1081" s="195"/>
      <c r="B1081" s="195"/>
      <c r="IV1081" s="195"/>
    </row>
    <row r="1082" s="118" customFormat="1" customHeight="1" spans="1:256">
      <c r="A1082" s="195"/>
      <c r="B1082" s="195"/>
      <c r="IV1082" s="195"/>
    </row>
    <row r="1083" s="118" customFormat="1" customHeight="1" spans="1:256">
      <c r="A1083" s="195"/>
      <c r="B1083" s="195"/>
      <c r="IV1083" s="195"/>
    </row>
    <row r="1084" s="118" customFormat="1" customHeight="1" spans="1:256">
      <c r="A1084" s="195"/>
      <c r="B1084" s="195"/>
      <c r="IV1084" s="195"/>
    </row>
    <row r="1085" s="118" customFormat="1" customHeight="1" spans="1:256">
      <c r="A1085" s="195"/>
      <c r="B1085" s="195"/>
      <c r="IV1085" s="195"/>
    </row>
    <row r="1086" s="118" customFormat="1" customHeight="1" spans="1:256">
      <c r="A1086" s="195"/>
      <c r="B1086" s="195"/>
      <c r="IV1086" s="195"/>
    </row>
    <row r="1087" s="118" customFormat="1" customHeight="1" spans="1:256">
      <c r="A1087" s="195"/>
      <c r="B1087" s="195"/>
      <c r="IV1087" s="195"/>
    </row>
    <row r="1088" s="118" customFormat="1" customHeight="1" spans="1:256">
      <c r="A1088" s="195"/>
      <c r="B1088" s="195"/>
      <c r="IV1088" s="195"/>
    </row>
    <row r="1089" s="118" customFormat="1" customHeight="1" spans="1:256">
      <c r="A1089" s="195"/>
      <c r="B1089" s="195"/>
      <c r="IV1089" s="195"/>
    </row>
    <row r="1090" s="118" customFormat="1" customHeight="1" spans="1:256">
      <c r="A1090" s="195"/>
      <c r="B1090" s="195"/>
      <c r="IV1090" s="195"/>
    </row>
    <row r="1091" s="118" customFormat="1" customHeight="1" spans="1:256">
      <c r="A1091" s="195"/>
      <c r="B1091" s="195"/>
      <c r="IV1091" s="195"/>
    </row>
    <row r="1092" s="118" customFormat="1" customHeight="1" spans="1:256">
      <c r="A1092" s="195"/>
      <c r="B1092" s="195"/>
      <c r="IV1092" s="195"/>
    </row>
    <row r="1093" s="118" customFormat="1" customHeight="1" spans="1:256">
      <c r="A1093" s="195"/>
      <c r="B1093" s="195"/>
      <c r="IV1093" s="195"/>
    </row>
    <row r="1094" s="118" customFormat="1" customHeight="1" spans="1:256">
      <c r="A1094" s="195"/>
      <c r="B1094" s="195"/>
      <c r="IV1094" s="195"/>
    </row>
    <row r="1095" s="118" customFormat="1" customHeight="1" spans="1:256">
      <c r="A1095" s="195"/>
      <c r="B1095" s="195"/>
      <c r="IV1095" s="195"/>
    </row>
    <row r="1096" s="118" customFormat="1" customHeight="1" spans="1:256">
      <c r="A1096" s="195"/>
      <c r="B1096" s="195"/>
      <c r="IV1096" s="195"/>
    </row>
    <row r="1097" s="118" customFormat="1" customHeight="1" spans="1:256">
      <c r="A1097" s="195"/>
      <c r="B1097" s="195"/>
      <c r="IV1097" s="195"/>
    </row>
    <row r="1098" s="118" customFormat="1" customHeight="1" spans="1:256">
      <c r="A1098" s="195"/>
      <c r="B1098" s="195"/>
      <c r="IV1098" s="195"/>
    </row>
    <row r="1099" s="118" customFormat="1" customHeight="1" spans="1:256">
      <c r="A1099" s="195"/>
      <c r="B1099" s="195"/>
      <c r="IV1099" s="195"/>
    </row>
    <row r="1100" s="118" customFormat="1" customHeight="1" spans="1:256">
      <c r="A1100" s="195"/>
      <c r="B1100" s="195"/>
      <c r="IV1100" s="195"/>
    </row>
    <row r="1101" s="118" customFormat="1" customHeight="1" spans="1:256">
      <c r="A1101" s="195"/>
      <c r="B1101" s="195"/>
      <c r="IV1101" s="195"/>
    </row>
    <row r="1102" s="118" customFormat="1" customHeight="1" spans="1:256">
      <c r="A1102" s="195"/>
      <c r="B1102" s="195"/>
      <c r="IV1102" s="195"/>
    </row>
    <row r="1103" s="118" customFormat="1" customHeight="1" spans="1:256">
      <c r="A1103" s="195"/>
      <c r="B1103" s="195"/>
      <c r="IV1103" s="195"/>
    </row>
    <row r="1104" s="118" customFormat="1" customHeight="1" spans="1:256">
      <c r="A1104" s="195"/>
      <c r="B1104" s="195"/>
      <c r="IV1104" s="195"/>
    </row>
    <row r="1105" s="118" customFormat="1" customHeight="1" spans="1:256">
      <c r="A1105" s="195"/>
      <c r="B1105" s="195"/>
      <c r="IV1105" s="195"/>
    </row>
    <row r="1106" s="118" customFormat="1" customHeight="1" spans="1:256">
      <c r="A1106" s="195"/>
      <c r="B1106" s="195"/>
      <c r="IV1106" s="195"/>
    </row>
    <row r="1107" s="118" customFormat="1" customHeight="1" spans="1:256">
      <c r="A1107" s="195"/>
      <c r="B1107" s="195"/>
      <c r="IV1107" s="195"/>
    </row>
    <row r="1108" s="118" customFormat="1" customHeight="1" spans="1:256">
      <c r="A1108" s="195"/>
      <c r="B1108" s="195"/>
      <c r="IV1108" s="195"/>
    </row>
    <row r="1109" s="118" customFormat="1" customHeight="1" spans="1:256">
      <c r="A1109" s="195"/>
      <c r="B1109" s="195"/>
      <c r="IV1109" s="195"/>
    </row>
    <row r="1110" s="118" customFormat="1" customHeight="1" spans="1:256">
      <c r="A1110" s="195"/>
      <c r="B1110" s="195"/>
      <c r="IV1110" s="195"/>
    </row>
    <row r="1111" s="118" customFormat="1" customHeight="1" spans="1:256">
      <c r="A1111" s="195"/>
      <c r="B1111" s="195"/>
      <c r="IV1111" s="195"/>
    </row>
    <row r="1112" s="118" customFormat="1" customHeight="1" spans="1:256">
      <c r="A1112" s="195"/>
      <c r="B1112" s="195"/>
      <c r="IV1112" s="195"/>
    </row>
    <row r="1113" s="118" customFormat="1" customHeight="1" spans="1:256">
      <c r="A1113" s="195"/>
      <c r="B1113" s="195"/>
      <c r="IV1113" s="195"/>
    </row>
    <row r="1114" s="118" customFormat="1" customHeight="1" spans="1:256">
      <c r="A1114" s="195"/>
      <c r="B1114" s="195"/>
      <c r="IV1114" s="195"/>
    </row>
    <row r="1115" s="118" customFormat="1" customHeight="1" spans="1:256">
      <c r="A1115" s="195"/>
      <c r="B1115" s="195"/>
      <c r="IV1115" s="195"/>
    </row>
    <row r="1116" s="118" customFormat="1" customHeight="1" spans="1:256">
      <c r="A1116" s="195"/>
      <c r="B1116" s="195"/>
      <c r="IV1116" s="195"/>
    </row>
    <row r="1117" s="118" customFormat="1" customHeight="1" spans="1:256">
      <c r="A1117" s="195"/>
      <c r="B1117" s="195"/>
      <c r="IV1117" s="195"/>
    </row>
    <row r="1118" s="118" customFormat="1" customHeight="1" spans="1:256">
      <c r="A1118" s="195"/>
      <c r="B1118" s="195"/>
      <c r="IV1118" s="195"/>
    </row>
    <row r="1119" s="118" customFormat="1" customHeight="1" spans="1:256">
      <c r="A1119" s="195"/>
      <c r="B1119" s="195"/>
      <c r="IV1119" s="195"/>
    </row>
    <row r="1120" s="118" customFormat="1" customHeight="1" spans="1:256">
      <c r="A1120" s="195"/>
      <c r="B1120" s="195"/>
      <c r="IV1120" s="195"/>
    </row>
    <row r="1121" s="118" customFormat="1" customHeight="1" spans="1:256">
      <c r="A1121" s="195"/>
      <c r="B1121" s="195"/>
      <c r="IV1121" s="195"/>
    </row>
    <row r="1122" s="118" customFormat="1" customHeight="1" spans="1:256">
      <c r="A1122" s="195"/>
      <c r="B1122" s="195"/>
      <c r="IV1122" s="195"/>
    </row>
    <row r="1123" s="118" customFormat="1" customHeight="1" spans="1:256">
      <c r="A1123" s="195"/>
      <c r="B1123" s="195"/>
      <c r="IV1123" s="195"/>
    </row>
    <row r="1124" s="118" customFormat="1" customHeight="1" spans="1:256">
      <c r="A1124" s="195"/>
      <c r="B1124" s="195"/>
      <c r="IV1124" s="195"/>
    </row>
    <row r="1125" s="118" customFormat="1" customHeight="1" spans="1:256">
      <c r="A1125" s="195"/>
      <c r="B1125" s="195"/>
      <c r="IV1125" s="195"/>
    </row>
    <row r="1126" s="118" customFormat="1" customHeight="1" spans="1:256">
      <c r="A1126" s="195"/>
      <c r="B1126" s="195"/>
      <c r="IV1126" s="195"/>
    </row>
    <row r="1127" s="118" customFormat="1" customHeight="1" spans="1:256">
      <c r="A1127" s="195"/>
      <c r="B1127" s="195"/>
      <c r="IV1127" s="195"/>
    </row>
    <row r="1128" s="118" customFormat="1" customHeight="1" spans="1:256">
      <c r="A1128" s="195"/>
      <c r="B1128" s="195"/>
      <c r="IV1128" s="195"/>
    </row>
    <row r="1129" s="118" customFormat="1" customHeight="1" spans="1:256">
      <c r="A1129" s="195"/>
      <c r="B1129" s="195"/>
      <c r="IV1129" s="195"/>
    </row>
    <row r="1130" s="118" customFormat="1" customHeight="1" spans="1:256">
      <c r="A1130" s="195"/>
      <c r="B1130" s="195"/>
      <c r="IV1130" s="195"/>
    </row>
    <row r="1131" s="118" customFormat="1" customHeight="1" spans="1:256">
      <c r="A1131" s="195"/>
      <c r="B1131" s="195"/>
      <c r="IV1131" s="195"/>
    </row>
    <row r="1132" s="118" customFormat="1" customHeight="1" spans="1:256">
      <c r="A1132" s="195"/>
      <c r="B1132" s="195"/>
      <c r="IV1132" s="195"/>
    </row>
    <row r="1133" s="118" customFormat="1" customHeight="1" spans="1:256">
      <c r="A1133" s="195"/>
      <c r="B1133" s="195"/>
      <c r="IV1133" s="195"/>
    </row>
    <row r="1134" s="118" customFormat="1" customHeight="1" spans="1:256">
      <c r="A1134" s="195"/>
      <c r="B1134" s="195"/>
      <c r="IV1134" s="195"/>
    </row>
    <row r="1135" s="118" customFormat="1" customHeight="1" spans="1:256">
      <c r="A1135" s="195"/>
      <c r="B1135" s="195"/>
      <c r="IV1135" s="195"/>
    </row>
    <row r="1136" s="118" customFormat="1" customHeight="1" spans="1:256">
      <c r="A1136" s="195"/>
      <c r="B1136" s="195"/>
      <c r="IV1136" s="195"/>
    </row>
    <row r="1137" s="118" customFormat="1" customHeight="1" spans="1:256">
      <c r="A1137" s="195"/>
      <c r="B1137" s="195"/>
      <c r="IV1137" s="195"/>
    </row>
    <row r="1138" s="118" customFormat="1" customHeight="1" spans="1:256">
      <c r="A1138" s="195"/>
      <c r="B1138" s="195"/>
      <c r="IV1138" s="195"/>
    </row>
    <row r="1139" s="118" customFormat="1" customHeight="1" spans="1:256">
      <c r="A1139" s="195"/>
      <c r="B1139" s="195"/>
      <c r="IV1139" s="195"/>
    </row>
    <row r="1140" s="118" customFormat="1" customHeight="1" spans="1:256">
      <c r="A1140" s="195"/>
      <c r="B1140" s="195"/>
      <c r="IV1140" s="195"/>
    </row>
    <row r="1141" s="118" customFormat="1" customHeight="1" spans="1:256">
      <c r="A1141" s="195"/>
      <c r="B1141" s="195"/>
      <c r="IV1141" s="195"/>
    </row>
    <row r="1142" s="118" customFormat="1" customHeight="1" spans="1:256">
      <c r="A1142" s="195"/>
      <c r="B1142" s="195"/>
      <c r="IV1142" s="195"/>
    </row>
    <row r="1143" s="118" customFormat="1" customHeight="1" spans="1:256">
      <c r="A1143" s="195"/>
      <c r="B1143" s="195"/>
      <c r="IV1143" s="195"/>
    </row>
    <row r="1144" s="118" customFormat="1" customHeight="1" spans="1:256">
      <c r="A1144" s="195"/>
      <c r="B1144" s="195"/>
      <c r="IV1144" s="195"/>
    </row>
    <row r="1145" s="118" customFormat="1" customHeight="1" spans="1:256">
      <c r="A1145" s="195"/>
      <c r="B1145" s="195"/>
      <c r="IV1145" s="195"/>
    </row>
    <row r="1146" s="118" customFormat="1" customHeight="1" spans="1:256">
      <c r="A1146" s="195"/>
      <c r="B1146" s="195"/>
      <c r="IV1146" s="195"/>
    </row>
    <row r="1147" s="118" customFormat="1" customHeight="1" spans="1:256">
      <c r="A1147" s="195"/>
      <c r="B1147" s="195"/>
      <c r="IV1147" s="195"/>
    </row>
    <row r="1148" s="118" customFormat="1" customHeight="1" spans="1:256">
      <c r="A1148" s="195"/>
      <c r="B1148" s="195"/>
      <c r="IV1148" s="195"/>
    </row>
    <row r="1149" s="118" customFormat="1" customHeight="1" spans="1:256">
      <c r="A1149" s="195"/>
      <c r="B1149" s="195"/>
      <c r="IV1149" s="195"/>
    </row>
    <row r="1150" s="118" customFormat="1" customHeight="1" spans="1:256">
      <c r="A1150" s="195"/>
      <c r="B1150" s="195"/>
      <c r="IV1150" s="195"/>
    </row>
    <row r="1151" s="118" customFormat="1" customHeight="1" spans="1:256">
      <c r="A1151" s="195"/>
      <c r="B1151" s="195"/>
      <c r="IV1151" s="195"/>
    </row>
    <row r="1152" s="118" customFormat="1" customHeight="1" spans="1:256">
      <c r="A1152" s="195"/>
      <c r="B1152" s="195"/>
      <c r="IV1152" s="195"/>
    </row>
    <row r="1153" s="118" customFormat="1" customHeight="1" spans="1:256">
      <c r="A1153" s="195"/>
      <c r="B1153" s="195"/>
      <c r="IV1153" s="195"/>
    </row>
    <row r="1154" s="118" customFormat="1" customHeight="1" spans="1:256">
      <c r="A1154" s="195"/>
      <c r="B1154" s="195"/>
      <c r="IV1154" s="195"/>
    </row>
    <row r="1155" s="118" customFormat="1" customHeight="1" spans="1:256">
      <c r="A1155" s="195"/>
      <c r="B1155" s="195"/>
      <c r="IV1155" s="195"/>
    </row>
    <row r="1156" s="118" customFormat="1" customHeight="1" spans="1:256">
      <c r="A1156" s="195"/>
      <c r="B1156" s="195"/>
      <c r="IV1156" s="195"/>
    </row>
    <row r="1157" s="118" customFormat="1" customHeight="1" spans="1:256">
      <c r="A1157" s="195"/>
      <c r="B1157" s="195"/>
      <c r="IV1157" s="195"/>
    </row>
    <row r="1158" s="118" customFormat="1" customHeight="1" spans="1:256">
      <c r="A1158" s="195"/>
      <c r="B1158" s="195"/>
      <c r="IV1158" s="195"/>
    </row>
    <row r="1159" s="118" customFormat="1" customHeight="1" spans="1:256">
      <c r="A1159" s="195"/>
      <c r="B1159" s="195"/>
      <c r="IV1159" s="195"/>
    </row>
    <row r="1160" s="118" customFormat="1" customHeight="1" spans="1:256">
      <c r="A1160" s="195"/>
      <c r="B1160" s="195"/>
      <c r="IV1160" s="195"/>
    </row>
    <row r="1161" s="118" customFormat="1" customHeight="1" spans="1:256">
      <c r="A1161" s="195"/>
      <c r="B1161" s="195"/>
      <c r="IV1161" s="195"/>
    </row>
    <row r="1162" s="118" customFormat="1" customHeight="1" spans="1:256">
      <c r="A1162" s="195"/>
      <c r="B1162" s="195"/>
      <c r="IV1162" s="195"/>
    </row>
    <row r="1163" s="118" customFormat="1" customHeight="1" spans="1:256">
      <c r="A1163" s="195"/>
      <c r="B1163" s="195"/>
      <c r="IV1163" s="195"/>
    </row>
    <row r="1164" s="118" customFormat="1" customHeight="1" spans="1:256">
      <c r="A1164" s="195"/>
      <c r="B1164" s="195"/>
      <c r="IV1164" s="195"/>
    </row>
    <row r="1165" s="118" customFormat="1" customHeight="1" spans="1:256">
      <c r="A1165" s="195"/>
      <c r="B1165" s="195"/>
      <c r="IV1165" s="195"/>
    </row>
    <row r="1166" s="118" customFormat="1" customHeight="1" spans="1:256">
      <c r="A1166" s="195"/>
      <c r="B1166" s="195"/>
      <c r="IV1166" s="195"/>
    </row>
    <row r="1167" s="118" customFormat="1" customHeight="1" spans="1:256">
      <c r="A1167" s="195"/>
      <c r="B1167" s="195"/>
      <c r="IV1167" s="195"/>
    </row>
    <row r="1168" s="118" customFormat="1" customHeight="1" spans="1:256">
      <c r="A1168" s="195"/>
      <c r="B1168" s="195"/>
      <c r="IV1168" s="195"/>
    </row>
    <row r="1169" s="118" customFormat="1" customHeight="1" spans="1:256">
      <c r="A1169" s="195"/>
      <c r="B1169" s="195"/>
      <c r="IV1169" s="195"/>
    </row>
    <row r="1170" s="118" customFormat="1" customHeight="1" spans="1:256">
      <c r="A1170" s="195"/>
      <c r="B1170" s="195"/>
      <c r="IV1170" s="195"/>
    </row>
    <row r="1171" s="118" customFormat="1" customHeight="1" spans="1:256">
      <c r="A1171" s="195"/>
      <c r="B1171" s="195"/>
      <c r="IV1171" s="195"/>
    </row>
    <row r="1172" s="118" customFormat="1" customHeight="1" spans="1:256">
      <c r="A1172" s="195"/>
      <c r="B1172" s="195"/>
      <c r="IV1172" s="195"/>
    </row>
    <row r="1173" s="118" customFormat="1" customHeight="1" spans="1:256">
      <c r="A1173" s="195"/>
      <c r="B1173" s="195"/>
      <c r="IV1173" s="195"/>
    </row>
    <row r="1174" s="118" customFormat="1" customHeight="1" spans="1:256">
      <c r="A1174" s="195"/>
      <c r="B1174" s="195"/>
      <c r="IV1174" s="195"/>
    </row>
    <row r="1175" s="118" customFormat="1" customHeight="1" spans="1:256">
      <c r="A1175" s="195"/>
      <c r="B1175" s="195"/>
      <c r="IV1175" s="195"/>
    </row>
    <row r="1176" s="118" customFormat="1" customHeight="1" spans="1:256">
      <c r="A1176" s="195"/>
      <c r="B1176" s="195"/>
      <c r="IV1176" s="195"/>
    </row>
    <row r="1177" s="118" customFormat="1" customHeight="1" spans="1:256">
      <c r="A1177" s="195"/>
      <c r="B1177" s="195"/>
      <c r="IV1177" s="195"/>
    </row>
    <row r="1178" s="118" customFormat="1" customHeight="1" spans="1:256">
      <c r="A1178" s="195"/>
      <c r="B1178" s="195"/>
      <c r="IV1178" s="195"/>
    </row>
    <row r="1179" s="118" customFormat="1" customHeight="1" spans="1:256">
      <c r="A1179" s="195"/>
      <c r="B1179" s="195"/>
      <c r="IV1179" s="195"/>
    </row>
    <row r="1180" s="118" customFormat="1" customHeight="1" spans="1:256">
      <c r="A1180" s="195"/>
      <c r="B1180" s="195"/>
      <c r="IV1180" s="195"/>
    </row>
    <row r="1181" s="118" customFormat="1" customHeight="1" spans="1:256">
      <c r="A1181" s="195"/>
      <c r="B1181" s="195"/>
      <c r="IV1181" s="195"/>
    </row>
    <row r="1182" s="118" customFormat="1" customHeight="1" spans="1:256">
      <c r="A1182" s="195"/>
      <c r="B1182" s="195"/>
      <c r="IV1182" s="195"/>
    </row>
    <row r="1183" s="118" customFormat="1" customHeight="1" spans="1:256">
      <c r="A1183" s="195"/>
      <c r="B1183" s="195"/>
      <c r="IV1183" s="195"/>
    </row>
    <row r="1184" s="118" customFormat="1" customHeight="1" spans="1:256">
      <c r="A1184" s="195"/>
      <c r="B1184" s="195"/>
      <c r="IV1184" s="195"/>
    </row>
    <row r="1185" s="118" customFormat="1" customHeight="1" spans="1:256">
      <c r="A1185" s="195"/>
      <c r="B1185" s="195"/>
      <c r="IV1185" s="195"/>
    </row>
    <row r="1186" s="118" customFormat="1" customHeight="1" spans="1:256">
      <c r="A1186" s="195"/>
      <c r="B1186" s="195"/>
      <c r="IV1186" s="195"/>
    </row>
    <row r="1187" s="118" customFormat="1" customHeight="1" spans="1:256">
      <c r="A1187" s="195"/>
      <c r="B1187" s="195"/>
      <c r="IV1187" s="195"/>
    </row>
    <row r="1188" s="118" customFormat="1" customHeight="1" spans="1:256">
      <c r="A1188" s="195"/>
      <c r="B1188" s="195"/>
      <c r="IV1188" s="195"/>
    </row>
    <row r="1189" s="118" customFormat="1" customHeight="1" spans="1:256">
      <c r="A1189" s="195"/>
      <c r="B1189" s="195"/>
      <c r="IV1189" s="195"/>
    </row>
    <row r="1190" s="118" customFormat="1" customHeight="1" spans="1:256">
      <c r="A1190" s="195"/>
      <c r="B1190" s="195"/>
      <c r="IV1190" s="195"/>
    </row>
    <row r="1191" s="118" customFormat="1" customHeight="1" spans="1:256">
      <c r="A1191" s="195"/>
      <c r="B1191" s="195"/>
      <c r="IV1191" s="195"/>
    </row>
    <row r="1192" s="118" customFormat="1" customHeight="1" spans="1:256">
      <c r="A1192" s="195"/>
      <c r="B1192" s="195"/>
      <c r="IV1192" s="195"/>
    </row>
    <row r="1193" s="118" customFormat="1" customHeight="1" spans="1:256">
      <c r="A1193" s="195"/>
      <c r="B1193" s="195"/>
      <c r="IV1193" s="195"/>
    </row>
    <row r="1194" s="118" customFormat="1" customHeight="1" spans="1:256">
      <c r="A1194" s="195"/>
      <c r="B1194" s="195"/>
      <c r="IV1194" s="195"/>
    </row>
    <row r="1195" s="118" customFormat="1" customHeight="1" spans="1:256">
      <c r="A1195" s="195"/>
      <c r="B1195" s="195"/>
      <c r="IV1195" s="195"/>
    </row>
    <row r="1196" s="118" customFormat="1" customHeight="1" spans="1:256">
      <c r="A1196" s="195"/>
      <c r="B1196" s="195"/>
      <c r="IV1196" s="195"/>
    </row>
    <row r="1197" s="118" customFormat="1" customHeight="1" spans="1:256">
      <c r="A1197" s="195"/>
      <c r="B1197" s="195"/>
      <c r="IV1197" s="195"/>
    </row>
    <row r="1198" s="118" customFormat="1" customHeight="1" spans="1:256">
      <c r="A1198" s="195"/>
      <c r="B1198" s="195"/>
      <c r="IV1198" s="195"/>
    </row>
    <row r="1199" s="118" customFormat="1" customHeight="1" spans="1:256">
      <c r="A1199" s="195"/>
      <c r="B1199" s="195"/>
      <c r="IV1199" s="195"/>
    </row>
    <row r="1200" s="118" customFormat="1" customHeight="1" spans="1:256">
      <c r="A1200" s="195"/>
      <c r="B1200" s="195"/>
      <c r="IV1200" s="195"/>
    </row>
    <row r="1201" s="118" customFormat="1" customHeight="1" spans="1:256">
      <c r="A1201" s="195"/>
      <c r="B1201" s="195"/>
      <c r="IV1201" s="195"/>
    </row>
    <row r="1202" s="118" customFormat="1" customHeight="1" spans="1:256">
      <c r="A1202" s="195"/>
      <c r="B1202" s="195"/>
      <c r="IV1202" s="195"/>
    </row>
    <row r="1203" s="118" customFormat="1" customHeight="1" spans="1:256">
      <c r="A1203" s="195"/>
      <c r="B1203" s="195"/>
      <c r="IV1203" s="195"/>
    </row>
    <row r="1204" s="118" customFormat="1" customHeight="1" spans="1:256">
      <c r="A1204" s="195"/>
      <c r="B1204" s="195"/>
      <c r="IV1204" s="195"/>
    </row>
    <row r="1205" s="118" customFormat="1" customHeight="1" spans="1:256">
      <c r="A1205" s="195"/>
      <c r="B1205" s="195"/>
      <c r="IV1205" s="195"/>
    </row>
    <row r="1206" s="118" customFormat="1" customHeight="1" spans="1:256">
      <c r="A1206" s="195"/>
      <c r="B1206" s="195"/>
      <c r="IV1206" s="195"/>
    </row>
    <row r="1207" s="118" customFormat="1" customHeight="1" spans="1:256">
      <c r="A1207" s="195"/>
      <c r="B1207" s="195"/>
      <c r="IV1207" s="195"/>
    </row>
    <row r="1208" s="118" customFormat="1" customHeight="1" spans="1:256">
      <c r="A1208" s="195"/>
      <c r="B1208" s="195"/>
      <c r="IV1208" s="195"/>
    </row>
    <row r="1209" s="118" customFormat="1" customHeight="1" spans="1:256">
      <c r="A1209" s="195"/>
      <c r="B1209" s="195"/>
      <c r="IV1209" s="195"/>
    </row>
    <row r="1210" s="118" customFormat="1" customHeight="1" spans="1:256">
      <c r="A1210" s="195"/>
      <c r="B1210" s="195"/>
      <c r="IV1210" s="195"/>
    </row>
    <row r="1211" s="118" customFormat="1" customHeight="1" spans="1:256">
      <c r="A1211" s="195"/>
      <c r="B1211" s="195"/>
      <c r="IV1211" s="195"/>
    </row>
    <row r="1212" s="118" customFormat="1" customHeight="1" spans="1:256">
      <c r="A1212" s="195"/>
      <c r="B1212" s="195"/>
      <c r="IV1212" s="195"/>
    </row>
    <row r="1213" s="118" customFormat="1" customHeight="1" spans="1:256">
      <c r="A1213" s="195"/>
      <c r="B1213" s="195"/>
      <c r="IV1213" s="195"/>
    </row>
    <row r="1214" s="118" customFormat="1" customHeight="1" spans="1:256">
      <c r="A1214" s="195"/>
      <c r="B1214" s="195"/>
      <c r="IV1214" s="195"/>
    </row>
    <row r="1215" s="118" customFormat="1" customHeight="1" spans="1:256">
      <c r="A1215" s="195"/>
      <c r="B1215" s="195"/>
      <c r="IV1215" s="195"/>
    </row>
    <row r="1216" s="118" customFormat="1" customHeight="1" spans="1:256">
      <c r="A1216" s="195"/>
      <c r="B1216" s="195"/>
      <c r="IV1216" s="195"/>
    </row>
    <row r="1217" s="118" customFormat="1" customHeight="1" spans="1:256">
      <c r="A1217" s="195"/>
      <c r="B1217" s="195"/>
      <c r="IV1217" s="195"/>
    </row>
    <row r="1218" s="118" customFormat="1" customHeight="1" spans="1:256">
      <c r="A1218" s="195"/>
      <c r="B1218" s="195"/>
      <c r="IV1218" s="195"/>
    </row>
    <row r="1219" s="118" customFormat="1" customHeight="1" spans="1:256">
      <c r="A1219" s="195"/>
      <c r="B1219" s="195"/>
      <c r="IV1219" s="195"/>
    </row>
    <row r="1220" s="118" customFormat="1" customHeight="1" spans="1:256">
      <c r="A1220" s="195"/>
      <c r="B1220" s="195"/>
      <c r="IV1220" s="195"/>
    </row>
    <row r="1221" s="118" customFormat="1" customHeight="1" spans="1:256">
      <c r="A1221" s="195"/>
      <c r="B1221" s="195"/>
      <c r="IV1221" s="195"/>
    </row>
    <row r="1222" s="118" customFormat="1" customHeight="1" spans="1:256">
      <c r="A1222" s="195"/>
      <c r="B1222" s="195"/>
      <c r="IV1222" s="195"/>
    </row>
    <row r="1223" s="118" customFormat="1" customHeight="1" spans="1:256">
      <c r="A1223" s="195"/>
      <c r="B1223" s="195"/>
      <c r="IV1223" s="195"/>
    </row>
    <row r="1224" s="118" customFormat="1" customHeight="1" spans="1:256">
      <c r="A1224" s="195"/>
      <c r="B1224" s="195"/>
      <c r="IV1224" s="195"/>
    </row>
    <row r="1225" s="118" customFormat="1" customHeight="1" spans="1:256">
      <c r="A1225" s="195"/>
      <c r="B1225" s="195"/>
      <c r="IV1225" s="195"/>
    </row>
    <row r="1226" s="118" customFormat="1" customHeight="1" spans="1:256">
      <c r="A1226" s="195"/>
      <c r="B1226" s="195"/>
      <c r="IV1226" s="195"/>
    </row>
    <row r="1227" s="118" customFormat="1" customHeight="1" spans="1:256">
      <c r="A1227" s="195"/>
      <c r="B1227" s="195"/>
      <c r="IV1227" s="195"/>
    </row>
    <row r="1228" s="118" customFormat="1" customHeight="1" spans="1:256">
      <c r="A1228" s="195"/>
      <c r="B1228" s="195"/>
      <c r="IV1228" s="195"/>
    </row>
    <row r="1229" s="118" customFormat="1" customHeight="1" spans="1:256">
      <c r="A1229" s="195"/>
      <c r="B1229" s="195"/>
      <c r="IV1229" s="195"/>
    </row>
    <row r="1230" s="118" customFormat="1" customHeight="1" spans="1:256">
      <c r="A1230" s="195"/>
      <c r="B1230" s="195"/>
      <c r="IV1230" s="195"/>
    </row>
    <row r="1231" s="118" customFormat="1" customHeight="1" spans="1:256">
      <c r="A1231" s="195"/>
      <c r="B1231" s="195"/>
      <c r="IV1231" s="195"/>
    </row>
    <row r="1232" s="118" customFormat="1" customHeight="1" spans="1:256">
      <c r="A1232" s="195"/>
      <c r="B1232" s="195"/>
      <c r="IV1232" s="195"/>
    </row>
    <row r="1233" s="118" customFormat="1" customHeight="1" spans="1:256">
      <c r="A1233" s="195"/>
      <c r="B1233" s="195"/>
      <c r="IV1233" s="195"/>
    </row>
    <row r="1234" s="118" customFormat="1" customHeight="1" spans="1:256">
      <c r="A1234" s="195"/>
      <c r="B1234" s="195"/>
      <c r="IV1234" s="195"/>
    </row>
    <row r="1235" s="118" customFormat="1" customHeight="1" spans="1:256">
      <c r="A1235" s="195"/>
      <c r="B1235" s="195"/>
      <c r="IV1235" s="195"/>
    </row>
    <row r="1236" s="118" customFormat="1" customHeight="1" spans="1:256">
      <c r="A1236" s="195"/>
      <c r="B1236" s="195"/>
      <c r="IV1236" s="195"/>
    </row>
    <row r="1237" s="118" customFormat="1" customHeight="1" spans="1:256">
      <c r="A1237" s="195"/>
      <c r="B1237" s="195"/>
      <c r="IV1237" s="195"/>
    </row>
    <row r="1238" s="118" customFormat="1" customHeight="1" spans="1:256">
      <c r="A1238" s="195"/>
      <c r="B1238" s="195"/>
      <c r="IV1238" s="195"/>
    </row>
    <row r="1239" s="118" customFormat="1" customHeight="1" spans="1:256">
      <c r="A1239" s="195"/>
      <c r="B1239" s="195"/>
      <c r="IV1239" s="195"/>
    </row>
    <row r="1240" s="118" customFormat="1" customHeight="1" spans="1:256">
      <c r="A1240" s="195"/>
      <c r="B1240" s="195"/>
      <c r="IV1240" s="195"/>
    </row>
    <row r="1241" s="118" customFormat="1" customHeight="1" spans="1:256">
      <c r="A1241" s="195"/>
      <c r="B1241" s="195"/>
      <c r="IV1241" s="195"/>
    </row>
    <row r="1242" s="118" customFormat="1" customHeight="1" spans="1:256">
      <c r="A1242" s="195"/>
      <c r="B1242" s="195"/>
      <c r="IV1242" s="195"/>
    </row>
    <row r="1243" s="118" customFormat="1" customHeight="1" spans="1:256">
      <c r="A1243" s="195"/>
      <c r="B1243" s="195"/>
      <c r="IV1243" s="195"/>
    </row>
    <row r="1244" s="118" customFormat="1" customHeight="1" spans="1:256">
      <c r="A1244" s="195"/>
      <c r="B1244" s="195"/>
      <c r="IV1244" s="195"/>
    </row>
    <row r="1245" s="118" customFormat="1" customHeight="1" spans="1:256">
      <c r="A1245" s="195"/>
      <c r="B1245" s="195"/>
      <c r="IV1245" s="195"/>
    </row>
    <row r="1246" s="118" customFormat="1" customHeight="1" spans="1:256">
      <c r="A1246" s="195"/>
      <c r="B1246" s="195"/>
      <c r="IV1246" s="195"/>
    </row>
    <row r="1247" s="118" customFormat="1" customHeight="1" spans="1:256">
      <c r="A1247" s="195"/>
      <c r="B1247" s="195"/>
      <c r="IV1247" s="195"/>
    </row>
    <row r="1248" s="118" customFormat="1" customHeight="1" spans="1:256">
      <c r="A1248" s="195"/>
      <c r="B1248" s="195"/>
      <c r="IV1248" s="195"/>
    </row>
    <row r="1249" s="118" customFormat="1" customHeight="1" spans="1:256">
      <c r="A1249" s="195"/>
      <c r="B1249" s="195"/>
      <c r="IV1249" s="195"/>
    </row>
    <row r="1250" s="118" customFormat="1" customHeight="1" spans="1:256">
      <c r="A1250" s="195"/>
      <c r="B1250" s="195"/>
      <c r="IV1250" s="195"/>
    </row>
    <row r="1251" s="118" customFormat="1" customHeight="1" spans="1:256">
      <c r="A1251" s="195"/>
      <c r="B1251" s="195"/>
      <c r="IV1251" s="195"/>
    </row>
    <row r="1252" s="118" customFormat="1" customHeight="1" spans="1:256">
      <c r="A1252" s="195"/>
      <c r="B1252" s="195"/>
      <c r="IV1252" s="195"/>
    </row>
    <row r="1253" s="118" customFormat="1" customHeight="1" spans="1:256">
      <c r="A1253" s="195"/>
      <c r="B1253" s="195"/>
      <c r="IV1253" s="195"/>
    </row>
    <row r="1254" s="118" customFormat="1" customHeight="1" spans="1:256">
      <c r="A1254" s="195"/>
      <c r="B1254" s="195"/>
      <c r="IV1254" s="195"/>
    </row>
    <row r="1255" s="118" customFormat="1" customHeight="1" spans="1:256">
      <c r="A1255" s="195"/>
      <c r="B1255" s="195"/>
      <c r="IV1255" s="195"/>
    </row>
    <row r="1256" s="118" customFormat="1" customHeight="1" spans="1:256">
      <c r="A1256" s="195"/>
      <c r="B1256" s="195"/>
      <c r="IV1256" s="195"/>
    </row>
    <row r="1257" s="118" customFormat="1" customHeight="1" spans="1:256">
      <c r="A1257" s="195"/>
      <c r="B1257" s="195"/>
      <c r="IV1257" s="195"/>
    </row>
    <row r="1258" s="118" customFormat="1" customHeight="1" spans="1:256">
      <c r="A1258" s="195"/>
      <c r="B1258" s="195"/>
      <c r="IV1258" s="195"/>
    </row>
    <row r="1259" s="118" customFormat="1" customHeight="1" spans="1:256">
      <c r="A1259" s="195"/>
      <c r="B1259" s="195"/>
      <c r="IV1259" s="195"/>
    </row>
    <row r="1260" s="118" customFormat="1" customHeight="1" spans="1:256">
      <c r="A1260" s="195"/>
      <c r="B1260" s="195"/>
      <c r="IV1260" s="195"/>
    </row>
    <row r="1261" s="118" customFormat="1" customHeight="1" spans="1:256">
      <c r="A1261" s="195"/>
      <c r="B1261" s="195"/>
      <c r="IV1261" s="195"/>
    </row>
    <row r="1262" s="118" customFormat="1" customHeight="1" spans="1:256">
      <c r="A1262" s="195"/>
      <c r="B1262" s="195"/>
      <c r="IV1262" s="195"/>
    </row>
    <row r="1263" s="118" customFormat="1" customHeight="1" spans="1:256">
      <c r="A1263" s="195"/>
      <c r="B1263" s="195"/>
      <c r="IV1263" s="195"/>
    </row>
    <row r="1264" s="118" customFormat="1" customHeight="1" spans="1:256">
      <c r="A1264" s="195"/>
      <c r="B1264" s="195"/>
      <c r="IV1264" s="195"/>
    </row>
    <row r="1265" s="118" customFormat="1" customHeight="1" spans="1:256">
      <c r="A1265" s="195"/>
      <c r="B1265" s="195"/>
      <c r="IV1265" s="195"/>
    </row>
    <row r="1266" s="118" customFormat="1" customHeight="1" spans="1:256">
      <c r="A1266" s="195"/>
      <c r="B1266" s="195"/>
      <c r="IV1266" s="195"/>
    </row>
    <row r="1267" s="118" customFormat="1" customHeight="1" spans="1:256">
      <c r="A1267" s="195"/>
      <c r="B1267" s="195"/>
      <c r="IV1267" s="195"/>
    </row>
    <row r="1268" s="118" customFormat="1" customHeight="1" spans="1:256">
      <c r="A1268" s="195"/>
      <c r="B1268" s="195"/>
      <c r="IV1268" s="195"/>
    </row>
    <row r="1269" s="118" customFormat="1" customHeight="1" spans="1:256">
      <c r="A1269" s="195"/>
      <c r="B1269" s="195"/>
      <c r="IV1269" s="195"/>
    </row>
    <row r="1270" s="118" customFormat="1" customHeight="1" spans="1:256">
      <c r="A1270" s="195"/>
      <c r="B1270" s="195"/>
      <c r="IV1270" s="195"/>
    </row>
    <row r="1271" s="118" customFormat="1" customHeight="1" spans="1:256">
      <c r="A1271" s="195"/>
      <c r="B1271" s="195"/>
      <c r="IV1271" s="195"/>
    </row>
    <row r="1272" s="118" customFormat="1" customHeight="1" spans="1:256">
      <c r="A1272" s="195"/>
      <c r="B1272" s="195"/>
      <c r="IV1272" s="195"/>
    </row>
    <row r="1273" s="118" customFormat="1" customHeight="1" spans="1:256">
      <c r="A1273" s="195"/>
      <c r="B1273" s="195"/>
      <c r="IV1273" s="195"/>
    </row>
    <row r="1274" s="118" customFormat="1" customHeight="1" spans="1:256">
      <c r="A1274" s="195"/>
      <c r="B1274" s="195"/>
      <c r="IV1274" s="195"/>
    </row>
    <row r="1275" s="118" customFormat="1" customHeight="1" spans="1:256">
      <c r="A1275" s="195"/>
      <c r="B1275" s="195"/>
      <c r="IV1275" s="195"/>
    </row>
    <row r="1276" s="118" customFormat="1" customHeight="1" spans="1:256">
      <c r="A1276" s="195"/>
      <c r="B1276" s="195"/>
      <c r="IV1276" s="195"/>
    </row>
    <row r="1277" s="118" customFormat="1" customHeight="1" spans="1:256">
      <c r="A1277" s="195"/>
      <c r="B1277" s="195"/>
      <c r="IV1277" s="195"/>
    </row>
    <row r="1278" s="118" customFormat="1" customHeight="1" spans="1:256">
      <c r="A1278" s="195"/>
      <c r="B1278" s="195"/>
      <c r="IV1278" s="195"/>
    </row>
    <row r="1279" s="118" customFormat="1" customHeight="1" spans="1:256">
      <c r="A1279" s="195"/>
      <c r="B1279" s="195"/>
      <c r="IV1279" s="195"/>
    </row>
    <row r="1280" s="118" customFormat="1" customHeight="1" spans="1:256">
      <c r="A1280" s="195"/>
      <c r="B1280" s="195"/>
      <c r="IV1280" s="195"/>
    </row>
    <row r="1281" s="118" customFormat="1" customHeight="1" spans="1:256">
      <c r="A1281" s="195"/>
      <c r="B1281" s="195"/>
      <c r="IV1281" s="195"/>
    </row>
    <row r="1282" s="118" customFormat="1" customHeight="1" spans="1:256">
      <c r="A1282" s="195"/>
      <c r="B1282" s="195"/>
      <c r="IV1282" s="195"/>
    </row>
    <row r="1283" s="118" customFormat="1" customHeight="1" spans="1:256">
      <c r="A1283" s="195"/>
      <c r="B1283" s="195"/>
      <c r="IV1283" s="195"/>
    </row>
    <row r="1284" s="118" customFormat="1" customHeight="1" spans="1:256">
      <c r="A1284" s="195"/>
      <c r="B1284" s="195"/>
      <c r="IV1284" s="195"/>
    </row>
    <row r="1285" s="118" customFormat="1" customHeight="1" spans="1:256">
      <c r="A1285" s="195"/>
      <c r="B1285" s="195"/>
      <c r="IV1285" s="195"/>
    </row>
    <row r="1286" s="118" customFormat="1" customHeight="1" spans="1:256">
      <c r="A1286" s="195"/>
      <c r="B1286" s="195"/>
      <c r="IV1286" s="195"/>
    </row>
    <row r="1287" s="118" customFormat="1" customHeight="1" spans="1:256">
      <c r="A1287" s="195"/>
      <c r="B1287" s="195"/>
      <c r="IV1287" s="195"/>
    </row>
    <row r="1288" s="118" customFormat="1" customHeight="1" spans="1:256">
      <c r="A1288" s="195"/>
      <c r="B1288" s="195"/>
      <c r="IV1288" s="195"/>
    </row>
    <row r="1289" s="118" customFormat="1" customHeight="1" spans="1:256">
      <c r="A1289" s="195"/>
      <c r="B1289" s="195"/>
      <c r="IV1289" s="195"/>
    </row>
    <row r="1290" s="118" customFormat="1" customHeight="1" spans="1:256">
      <c r="A1290" s="195"/>
      <c r="B1290" s="195"/>
      <c r="IV1290" s="195"/>
    </row>
    <row r="1291" s="118" customFormat="1" customHeight="1" spans="1:256">
      <c r="A1291" s="195"/>
      <c r="B1291" s="195"/>
      <c r="IV1291" s="195"/>
    </row>
    <row r="1292" s="118" customFormat="1" customHeight="1" spans="1:256">
      <c r="A1292" s="195"/>
      <c r="B1292" s="195"/>
      <c r="IV1292" s="195"/>
    </row>
    <row r="1293" s="118" customFormat="1" customHeight="1" spans="1:256">
      <c r="A1293" s="195"/>
      <c r="B1293" s="195"/>
      <c r="IV1293" s="195"/>
    </row>
    <row r="1294" s="118" customFormat="1" customHeight="1" spans="1:256">
      <c r="A1294" s="195"/>
      <c r="B1294" s="195"/>
      <c r="IV1294" s="195"/>
    </row>
    <row r="1295" s="118" customFormat="1" customHeight="1" spans="1:256">
      <c r="A1295" s="195"/>
      <c r="B1295" s="195"/>
      <c r="IV1295" s="195"/>
    </row>
    <row r="1296" s="118" customFormat="1" customHeight="1" spans="1:256">
      <c r="A1296" s="195"/>
      <c r="B1296" s="195"/>
      <c r="IV1296" s="195"/>
    </row>
    <row r="1297" s="118" customFormat="1" customHeight="1" spans="1:256">
      <c r="A1297" s="195"/>
      <c r="B1297" s="195"/>
      <c r="IV1297" s="195"/>
    </row>
    <row r="1298" s="118" customFormat="1" customHeight="1" spans="1:256">
      <c r="A1298" s="195"/>
      <c r="B1298" s="195"/>
      <c r="IV1298" s="195"/>
    </row>
    <row r="1299" s="118" customFormat="1" customHeight="1" spans="1:256">
      <c r="A1299" s="195"/>
      <c r="B1299" s="195"/>
      <c r="IV1299" s="195"/>
    </row>
    <row r="1300" s="118" customFormat="1" customHeight="1" spans="1:256">
      <c r="A1300" s="195"/>
      <c r="B1300" s="195"/>
      <c r="IV1300" s="195"/>
    </row>
    <row r="1301" s="118" customFormat="1" customHeight="1" spans="1:256">
      <c r="A1301" s="195"/>
      <c r="B1301" s="195"/>
      <c r="IV1301" s="195"/>
    </row>
    <row r="1302" s="118" customFormat="1" customHeight="1" spans="1:256">
      <c r="A1302" s="195"/>
      <c r="B1302" s="195"/>
      <c r="IV1302" s="195"/>
    </row>
    <row r="1303" s="118" customFormat="1" customHeight="1" spans="1:256">
      <c r="A1303" s="195"/>
      <c r="B1303" s="195"/>
      <c r="IV1303" s="195"/>
    </row>
    <row r="1304" s="118" customFormat="1" customHeight="1" spans="1:256">
      <c r="A1304" s="195"/>
      <c r="B1304" s="195"/>
      <c r="IV1304" s="195"/>
    </row>
    <row r="1305" s="118" customFormat="1" customHeight="1" spans="1:256">
      <c r="A1305" s="195"/>
      <c r="B1305" s="195"/>
      <c r="IV1305" s="195"/>
    </row>
    <row r="1306" s="118" customFormat="1" customHeight="1" spans="1:256">
      <c r="A1306" s="195"/>
      <c r="B1306" s="195"/>
      <c r="IV1306" s="195"/>
    </row>
    <row r="1307" s="118" customFormat="1" customHeight="1" spans="1:256">
      <c r="A1307" s="195"/>
      <c r="B1307" s="195"/>
      <c r="IV1307" s="195"/>
    </row>
    <row r="1308" s="118" customFormat="1" customHeight="1" spans="1:256">
      <c r="A1308" s="195"/>
      <c r="B1308" s="195"/>
      <c r="IV1308" s="195"/>
    </row>
    <row r="1309" s="118" customFormat="1" customHeight="1" spans="1:256">
      <c r="A1309" s="195"/>
      <c r="B1309" s="195"/>
      <c r="IV1309" s="195"/>
    </row>
    <row r="1310" s="118" customFormat="1" customHeight="1" spans="1:256">
      <c r="A1310" s="195"/>
      <c r="B1310" s="195"/>
      <c r="IV1310" s="195"/>
    </row>
    <row r="1311" s="118" customFormat="1" customHeight="1" spans="1:256">
      <c r="A1311" s="195"/>
      <c r="B1311" s="195"/>
      <c r="IV1311" s="195"/>
    </row>
    <row r="1312" s="118" customFormat="1" customHeight="1" spans="1:256">
      <c r="A1312" s="195"/>
      <c r="B1312" s="195"/>
      <c r="IV1312" s="195"/>
    </row>
    <row r="1313" s="118" customFormat="1" customHeight="1" spans="1:256">
      <c r="A1313" s="195"/>
      <c r="B1313" s="195"/>
      <c r="IV1313" s="195"/>
    </row>
    <row r="1314" s="118" customFormat="1" customHeight="1" spans="1:256">
      <c r="A1314" s="195"/>
      <c r="B1314" s="195"/>
      <c r="IV1314" s="195"/>
    </row>
    <row r="1315" s="118" customFormat="1" customHeight="1" spans="1:256">
      <c r="A1315" s="195"/>
      <c r="B1315" s="195"/>
      <c r="IV1315" s="195"/>
    </row>
    <row r="1316" s="118" customFormat="1" customHeight="1" spans="1:256">
      <c r="A1316" s="195"/>
      <c r="B1316" s="195"/>
      <c r="IV1316" s="195"/>
    </row>
    <row r="1317" s="118" customFormat="1" customHeight="1" spans="1:256">
      <c r="A1317" s="195"/>
      <c r="B1317" s="195"/>
      <c r="IV1317" s="195"/>
    </row>
    <row r="1318" s="118" customFormat="1" customHeight="1" spans="1:256">
      <c r="A1318" s="195"/>
      <c r="B1318" s="195"/>
      <c r="IV1318" s="195"/>
    </row>
    <row r="1319" s="118" customFormat="1" customHeight="1" spans="1:256">
      <c r="A1319" s="195"/>
      <c r="B1319" s="195"/>
      <c r="IV1319" s="195"/>
    </row>
    <row r="1320" s="118" customFormat="1" customHeight="1" spans="1:256">
      <c r="A1320" s="195"/>
      <c r="B1320" s="195"/>
      <c r="IV1320" s="195"/>
    </row>
    <row r="1321" s="118" customFormat="1" customHeight="1" spans="1:256">
      <c r="A1321" s="195"/>
      <c r="B1321" s="195"/>
      <c r="IV1321" s="195"/>
    </row>
    <row r="1322" s="118" customFormat="1" customHeight="1" spans="1:256">
      <c r="A1322" s="195"/>
      <c r="B1322" s="195"/>
      <c r="IV1322" s="195"/>
    </row>
    <row r="1323" s="118" customFormat="1" customHeight="1" spans="1:256">
      <c r="A1323" s="195"/>
      <c r="B1323" s="195"/>
      <c r="IV1323" s="195"/>
    </row>
    <row r="1324" s="118" customFormat="1" customHeight="1" spans="1:256">
      <c r="A1324" s="195"/>
      <c r="B1324" s="195"/>
      <c r="IV1324" s="195"/>
    </row>
    <row r="1325" s="118" customFormat="1" customHeight="1" spans="1:256">
      <c r="A1325" s="195"/>
      <c r="B1325" s="195"/>
      <c r="IV1325" s="195"/>
    </row>
    <row r="1326" s="118" customFormat="1" customHeight="1" spans="1:256">
      <c r="A1326" s="195"/>
      <c r="B1326" s="195"/>
      <c r="IV1326" s="195"/>
    </row>
    <row r="1327" s="118" customFormat="1" customHeight="1" spans="1:256">
      <c r="A1327" s="195"/>
      <c r="B1327" s="195"/>
      <c r="IV1327" s="195"/>
    </row>
    <row r="1328" s="118" customFormat="1" customHeight="1" spans="1:256">
      <c r="A1328" s="195"/>
      <c r="B1328" s="195"/>
      <c r="IV1328" s="195"/>
    </row>
    <row r="1329" s="118" customFormat="1" customHeight="1" spans="1:256">
      <c r="A1329" s="195"/>
      <c r="B1329" s="195"/>
      <c r="IV1329" s="195"/>
    </row>
    <row r="1330" s="118" customFormat="1" customHeight="1" spans="1:256">
      <c r="A1330" s="195"/>
      <c r="B1330" s="195"/>
      <c r="IV1330" s="195"/>
    </row>
    <row r="1331" s="118" customFormat="1" customHeight="1" spans="1:256">
      <c r="A1331" s="195"/>
      <c r="B1331" s="195"/>
      <c r="IV1331" s="195"/>
    </row>
    <row r="1332" s="118" customFormat="1" customHeight="1" spans="1:256">
      <c r="A1332" s="195"/>
      <c r="B1332" s="195"/>
      <c r="IV1332" s="195"/>
    </row>
    <row r="1333" s="118" customFormat="1" customHeight="1" spans="1:256">
      <c r="A1333" s="195"/>
      <c r="B1333" s="195"/>
      <c r="IV1333" s="195"/>
    </row>
    <row r="1334" s="118" customFormat="1" customHeight="1" spans="1:256">
      <c r="A1334" s="195"/>
      <c r="B1334" s="195"/>
      <c r="IV1334" s="195"/>
    </row>
    <row r="1335" s="118" customFormat="1" customHeight="1" spans="1:256">
      <c r="A1335" s="195"/>
      <c r="B1335" s="195"/>
      <c r="IV1335" s="195"/>
    </row>
    <row r="1336" s="118" customFormat="1" customHeight="1" spans="1:256">
      <c r="A1336" s="195"/>
      <c r="B1336" s="195"/>
      <c r="IV1336" s="195"/>
    </row>
    <row r="1337" s="118" customFormat="1" customHeight="1" spans="1:256">
      <c r="A1337" s="195"/>
      <c r="B1337" s="195"/>
      <c r="IV1337" s="195"/>
    </row>
    <row r="1338" s="118" customFormat="1" customHeight="1" spans="1:256">
      <c r="A1338" s="195"/>
      <c r="B1338" s="195"/>
      <c r="IV1338" s="195"/>
    </row>
    <row r="1339" s="118" customFormat="1" customHeight="1" spans="1:256">
      <c r="A1339" s="195"/>
      <c r="B1339" s="195"/>
      <c r="IV1339" s="195"/>
    </row>
    <row r="1340" s="118" customFormat="1" customHeight="1" spans="1:256">
      <c r="A1340" s="195"/>
      <c r="B1340" s="195"/>
      <c r="IV1340" s="195"/>
    </row>
    <row r="1341" s="118" customFormat="1" customHeight="1" spans="1:256">
      <c r="A1341" s="195"/>
      <c r="B1341" s="195"/>
      <c r="IV1341" s="195"/>
    </row>
    <row r="1342" s="118" customFormat="1" customHeight="1" spans="1:256">
      <c r="A1342" s="195"/>
      <c r="B1342" s="195"/>
      <c r="IV1342" s="195"/>
    </row>
    <row r="1343" s="118" customFormat="1" customHeight="1" spans="1:256">
      <c r="A1343" s="195"/>
      <c r="B1343" s="195"/>
      <c r="IV1343" s="195"/>
    </row>
    <row r="1344" s="118" customFormat="1" customHeight="1" spans="1:256">
      <c r="A1344" s="195"/>
      <c r="B1344" s="195"/>
      <c r="IV1344" s="195"/>
    </row>
    <row r="1345" s="118" customFormat="1" customHeight="1" spans="1:256">
      <c r="A1345" s="195"/>
      <c r="B1345" s="195"/>
      <c r="IV1345" s="195"/>
    </row>
    <row r="1346" s="118" customFormat="1" customHeight="1" spans="1:256">
      <c r="A1346" s="195"/>
      <c r="B1346" s="195"/>
      <c r="IV1346" s="195"/>
    </row>
    <row r="1347" s="118" customFormat="1" customHeight="1" spans="1:256">
      <c r="A1347" s="195"/>
      <c r="B1347" s="195"/>
      <c r="IV1347" s="195"/>
    </row>
    <row r="1348" s="118" customFormat="1" customHeight="1" spans="1:256">
      <c r="A1348" s="195"/>
      <c r="B1348" s="195"/>
      <c r="IV1348" s="195"/>
    </row>
    <row r="1349" s="118" customFormat="1" customHeight="1" spans="1:256">
      <c r="A1349" s="195"/>
      <c r="B1349" s="195"/>
      <c r="IV1349" s="195"/>
    </row>
    <row r="1350" s="118" customFormat="1" customHeight="1" spans="1:256">
      <c r="A1350" s="195"/>
      <c r="B1350" s="195"/>
      <c r="IV1350" s="195"/>
    </row>
    <row r="1351" s="118" customFormat="1" customHeight="1" spans="1:256">
      <c r="A1351" s="195"/>
      <c r="B1351" s="195"/>
      <c r="IV1351" s="195"/>
    </row>
    <row r="1352" s="118" customFormat="1" customHeight="1" spans="1:256">
      <c r="A1352" s="195"/>
      <c r="B1352" s="195"/>
      <c r="IV1352" s="195"/>
    </row>
    <row r="1353" s="118" customFormat="1" customHeight="1" spans="1:256">
      <c r="A1353" s="195"/>
      <c r="B1353" s="195"/>
      <c r="IV1353" s="195"/>
    </row>
    <row r="1354" s="118" customFormat="1" customHeight="1" spans="1:256">
      <c r="A1354" s="195"/>
      <c r="B1354" s="195"/>
      <c r="IV1354" s="195"/>
    </row>
    <row r="1355" s="118" customFormat="1" customHeight="1" spans="1:256">
      <c r="A1355" s="195"/>
      <c r="B1355" s="195"/>
      <c r="IV1355" s="195"/>
    </row>
    <row r="1356" s="118" customFormat="1" customHeight="1" spans="1:256">
      <c r="A1356" s="195"/>
      <c r="B1356" s="195"/>
      <c r="IV1356" s="195"/>
    </row>
    <row r="1357" s="118" customFormat="1" customHeight="1" spans="1:256">
      <c r="A1357" s="195"/>
      <c r="B1357" s="195"/>
      <c r="IV1357" s="195"/>
    </row>
    <row r="1358" s="118" customFormat="1" customHeight="1" spans="1:256">
      <c r="A1358" s="195"/>
      <c r="B1358" s="195"/>
      <c r="IV1358" s="195"/>
    </row>
    <row r="1359" s="118" customFormat="1" customHeight="1" spans="1:256">
      <c r="A1359" s="195"/>
      <c r="B1359" s="195"/>
      <c r="IV1359" s="195"/>
    </row>
    <row r="1360" s="118" customFormat="1" customHeight="1" spans="1:256">
      <c r="A1360" s="195"/>
      <c r="B1360" s="195"/>
      <c r="IV1360" s="195"/>
    </row>
    <row r="1361" s="118" customFormat="1" customHeight="1" spans="1:256">
      <c r="A1361" s="195"/>
      <c r="B1361" s="195"/>
      <c r="IV1361" s="195"/>
    </row>
    <row r="1362" s="118" customFormat="1" customHeight="1" spans="1:256">
      <c r="A1362" s="195"/>
      <c r="B1362" s="195"/>
      <c r="IV1362" s="195"/>
    </row>
    <row r="1363" s="118" customFormat="1" customHeight="1" spans="1:256">
      <c r="A1363" s="195"/>
      <c r="B1363" s="195"/>
      <c r="IV1363" s="195"/>
    </row>
    <row r="1364" s="118" customFormat="1" customHeight="1" spans="1:256">
      <c r="A1364" s="195"/>
      <c r="B1364" s="195"/>
      <c r="IV1364" s="195"/>
    </row>
    <row r="1365" s="118" customFormat="1" customHeight="1" spans="1:256">
      <c r="A1365" s="195"/>
      <c r="B1365" s="195"/>
      <c r="IV1365" s="195"/>
    </row>
    <row r="1366" s="118" customFormat="1" customHeight="1" spans="1:256">
      <c r="A1366" s="195"/>
      <c r="B1366" s="195"/>
      <c r="IV1366" s="195"/>
    </row>
    <row r="1367" s="118" customFormat="1" customHeight="1" spans="1:256">
      <c r="A1367" s="195"/>
      <c r="B1367" s="195"/>
      <c r="IV1367" s="195"/>
    </row>
    <row r="1368" s="118" customFormat="1" customHeight="1" spans="1:256">
      <c r="A1368" s="195"/>
      <c r="B1368" s="195"/>
      <c r="IV1368" s="195"/>
    </row>
    <row r="1369" s="118" customFormat="1" customHeight="1" spans="1:256">
      <c r="A1369" s="195"/>
      <c r="B1369" s="195"/>
      <c r="IV1369" s="195"/>
    </row>
    <row r="1370" s="118" customFormat="1" customHeight="1" spans="1:256">
      <c r="A1370" s="195"/>
      <c r="B1370" s="195"/>
      <c r="IV1370" s="195"/>
    </row>
    <row r="1371" s="118" customFormat="1" customHeight="1" spans="1:256">
      <c r="A1371" s="195"/>
      <c r="B1371" s="195"/>
      <c r="IV1371" s="195"/>
    </row>
    <row r="1372" s="118" customFormat="1" customHeight="1" spans="1:256">
      <c r="A1372" s="195"/>
      <c r="B1372" s="195"/>
      <c r="IV1372" s="195"/>
    </row>
    <row r="1373" s="118" customFormat="1" customHeight="1" spans="1:256">
      <c r="A1373" s="195"/>
      <c r="B1373" s="195"/>
      <c r="IV1373" s="195"/>
    </row>
    <row r="1374" s="118" customFormat="1" customHeight="1" spans="1:256">
      <c r="A1374" s="195"/>
      <c r="B1374" s="195"/>
      <c r="IV1374" s="195"/>
    </row>
    <row r="1375" s="118" customFormat="1" customHeight="1" spans="1:256">
      <c r="A1375" s="195"/>
      <c r="B1375" s="195"/>
      <c r="IV1375" s="195"/>
    </row>
    <row r="1376" s="118" customFormat="1" customHeight="1" spans="1:256">
      <c r="A1376" s="195"/>
      <c r="B1376" s="195"/>
      <c r="IV1376" s="195"/>
    </row>
    <row r="1377" s="118" customFormat="1" customHeight="1" spans="1:256">
      <c r="A1377" s="195"/>
      <c r="B1377" s="195"/>
      <c r="IV1377" s="195"/>
    </row>
    <row r="1378" s="118" customFormat="1" customHeight="1" spans="1:256">
      <c r="A1378" s="195"/>
      <c r="B1378" s="195"/>
      <c r="IV1378" s="195"/>
    </row>
    <row r="1379" s="118" customFormat="1" customHeight="1" spans="1:256">
      <c r="A1379" s="195"/>
      <c r="B1379" s="195"/>
      <c r="IV1379" s="195"/>
    </row>
    <row r="1380" s="118" customFormat="1" customHeight="1" spans="1:256">
      <c r="A1380" s="195"/>
      <c r="B1380" s="195"/>
      <c r="IV1380" s="195"/>
    </row>
    <row r="1381" s="118" customFormat="1" customHeight="1" spans="1:256">
      <c r="A1381" s="195"/>
      <c r="B1381" s="195"/>
      <c r="IV1381" s="195"/>
    </row>
    <row r="1382" s="118" customFormat="1" customHeight="1" spans="1:256">
      <c r="A1382" s="195"/>
      <c r="B1382" s="195"/>
      <c r="IV1382" s="195"/>
    </row>
    <row r="1383" s="118" customFormat="1" customHeight="1" spans="1:256">
      <c r="A1383" s="195"/>
      <c r="B1383" s="195"/>
      <c r="IV1383" s="195"/>
    </row>
    <row r="1384" s="118" customFormat="1" customHeight="1" spans="1:256">
      <c r="A1384" s="195"/>
      <c r="B1384" s="195"/>
      <c r="IV1384" s="195"/>
    </row>
    <row r="1385" s="118" customFormat="1" customHeight="1" spans="1:256">
      <c r="A1385" s="195"/>
      <c r="B1385" s="195"/>
      <c r="IV1385" s="195"/>
    </row>
    <row r="1386" s="118" customFormat="1" customHeight="1" spans="1:256">
      <c r="A1386" s="195"/>
      <c r="B1386" s="195"/>
      <c r="IV1386" s="195"/>
    </row>
    <row r="1387" s="118" customFormat="1" customHeight="1" spans="1:256">
      <c r="A1387" s="195"/>
      <c r="B1387" s="195"/>
      <c r="IV1387" s="195"/>
    </row>
    <row r="1388" s="118" customFormat="1" customHeight="1" spans="1:256">
      <c r="A1388" s="195"/>
      <c r="B1388" s="195"/>
      <c r="IV1388" s="195"/>
    </row>
    <row r="1389" s="118" customFormat="1" customHeight="1" spans="1:256">
      <c r="A1389" s="195"/>
      <c r="B1389" s="195"/>
      <c r="IV1389" s="195"/>
    </row>
    <row r="1390" s="118" customFormat="1" customHeight="1" spans="1:256">
      <c r="A1390" s="195"/>
      <c r="B1390" s="195"/>
      <c r="IV1390" s="195"/>
    </row>
    <row r="1391" s="118" customFormat="1" customHeight="1" spans="1:256">
      <c r="A1391" s="195"/>
      <c r="B1391" s="195"/>
      <c r="IV1391" s="195"/>
    </row>
    <row r="1392" s="118" customFormat="1" customHeight="1" spans="1:256">
      <c r="A1392" s="195"/>
      <c r="B1392" s="195"/>
      <c r="IV1392" s="195"/>
    </row>
    <row r="1393" s="118" customFormat="1" customHeight="1" spans="1:256">
      <c r="A1393" s="195"/>
      <c r="B1393" s="195"/>
      <c r="IV1393" s="195"/>
    </row>
    <row r="1394" s="118" customFormat="1" customHeight="1" spans="1:256">
      <c r="A1394" s="195"/>
      <c r="B1394" s="195"/>
      <c r="IV1394" s="195"/>
    </row>
    <row r="1395" s="118" customFormat="1" customHeight="1" spans="1:256">
      <c r="A1395" s="195"/>
      <c r="B1395" s="195"/>
      <c r="IV1395" s="195"/>
    </row>
    <row r="1396" s="118" customFormat="1" customHeight="1" spans="1:256">
      <c r="A1396" s="195"/>
      <c r="B1396" s="195"/>
      <c r="IV1396" s="195"/>
    </row>
    <row r="1397" s="118" customFormat="1" customHeight="1" spans="1:256">
      <c r="A1397" s="195"/>
      <c r="B1397" s="195"/>
      <c r="IV1397" s="195"/>
    </row>
    <row r="1398" s="118" customFormat="1" customHeight="1" spans="1:256">
      <c r="A1398" s="195"/>
      <c r="B1398" s="195"/>
      <c r="IV1398" s="195"/>
    </row>
    <row r="1399" s="118" customFormat="1" customHeight="1" spans="1:256">
      <c r="A1399" s="195"/>
      <c r="B1399" s="195"/>
      <c r="IV1399" s="195"/>
    </row>
    <row r="1400" s="118" customFormat="1" customHeight="1" spans="1:256">
      <c r="A1400" s="195"/>
      <c r="B1400" s="195"/>
      <c r="IV1400" s="195"/>
    </row>
    <row r="1401" s="118" customFormat="1" customHeight="1" spans="1:256">
      <c r="A1401" s="195"/>
      <c r="B1401" s="195"/>
      <c r="IV1401" s="195"/>
    </row>
    <row r="1402" s="118" customFormat="1" customHeight="1" spans="1:256">
      <c r="A1402" s="195"/>
      <c r="B1402" s="195"/>
      <c r="IV1402" s="195"/>
    </row>
    <row r="1403" s="118" customFormat="1" customHeight="1" spans="1:256">
      <c r="A1403" s="195"/>
      <c r="B1403" s="195"/>
      <c r="IV1403" s="195"/>
    </row>
    <row r="1404" s="118" customFormat="1" customHeight="1" spans="1:256">
      <c r="A1404" s="195"/>
      <c r="B1404" s="195"/>
      <c r="IV1404" s="195"/>
    </row>
    <row r="1405" s="118" customFormat="1" customHeight="1" spans="1:256">
      <c r="A1405" s="195"/>
      <c r="B1405" s="195"/>
      <c r="IV1405" s="195"/>
    </row>
    <row r="1406" s="118" customFormat="1" customHeight="1" spans="1:256">
      <c r="A1406" s="195"/>
      <c r="B1406" s="195"/>
      <c r="IV1406" s="195"/>
    </row>
    <row r="1407" s="118" customFormat="1" customHeight="1" spans="1:256">
      <c r="A1407" s="195"/>
      <c r="B1407" s="195"/>
      <c r="IV1407" s="195"/>
    </row>
    <row r="1408" s="118" customFormat="1" customHeight="1" spans="1:256">
      <c r="A1408" s="195"/>
      <c r="B1408" s="195"/>
      <c r="IV1408" s="195"/>
    </row>
    <row r="1409" s="118" customFormat="1" customHeight="1" spans="1:256">
      <c r="A1409" s="195"/>
      <c r="B1409" s="195"/>
      <c r="IV1409" s="195"/>
    </row>
    <row r="1410" s="118" customFormat="1" customHeight="1" spans="1:256">
      <c r="A1410" s="195"/>
      <c r="B1410" s="195"/>
      <c r="IV1410" s="195"/>
    </row>
    <row r="1411" s="118" customFormat="1" customHeight="1" spans="1:256">
      <c r="A1411" s="195"/>
      <c r="B1411" s="195"/>
      <c r="IV1411" s="195"/>
    </row>
    <row r="1412" s="118" customFormat="1" customHeight="1" spans="1:256">
      <c r="A1412" s="195"/>
      <c r="B1412" s="195"/>
      <c r="IV1412" s="195"/>
    </row>
    <row r="1413" s="118" customFormat="1" customHeight="1" spans="1:256">
      <c r="A1413" s="195"/>
      <c r="B1413" s="195"/>
      <c r="IV1413" s="195"/>
    </row>
    <row r="1414" s="118" customFormat="1" customHeight="1" spans="1:256">
      <c r="A1414" s="195"/>
      <c r="B1414" s="195"/>
      <c r="IV1414" s="195"/>
    </row>
    <row r="1415" s="118" customFormat="1" customHeight="1" spans="1:256">
      <c r="A1415" s="195"/>
      <c r="B1415" s="195"/>
      <c r="IV1415" s="195"/>
    </row>
    <row r="1416" s="118" customFormat="1" customHeight="1" spans="1:256">
      <c r="A1416" s="195"/>
      <c r="B1416" s="195"/>
      <c r="IV1416" s="195"/>
    </row>
    <row r="1417" s="118" customFormat="1" customHeight="1" spans="1:256">
      <c r="A1417" s="195"/>
      <c r="B1417" s="195"/>
      <c r="IV1417" s="195"/>
    </row>
    <row r="1418" s="118" customFormat="1" customHeight="1" spans="1:256">
      <c r="A1418" s="195"/>
      <c r="B1418" s="195"/>
      <c r="IV1418" s="195"/>
    </row>
    <row r="1419" s="118" customFormat="1" customHeight="1" spans="1:256">
      <c r="A1419" s="195"/>
      <c r="B1419" s="195"/>
      <c r="IV1419" s="195"/>
    </row>
    <row r="1420" s="118" customFormat="1" customHeight="1" spans="1:256">
      <c r="A1420" s="195"/>
      <c r="B1420" s="195"/>
      <c r="IV1420" s="195"/>
    </row>
    <row r="1421" s="118" customFormat="1" customHeight="1" spans="1:256">
      <c r="A1421" s="195"/>
      <c r="B1421" s="195"/>
      <c r="IV1421" s="195"/>
    </row>
    <row r="1422" s="118" customFormat="1" customHeight="1" spans="1:256">
      <c r="A1422" s="195"/>
      <c r="B1422" s="195"/>
      <c r="IV1422" s="195"/>
    </row>
    <row r="1423" s="118" customFormat="1" customHeight="1" spans="1:256">
      <c r="A1423" s="195"/>
      <c r="B1423" s="195"/>
      <c r="IV1423" s="195"/>
    </row>
    <row r="1424" s="118" customFormat="1" customHeight="1" spans="1:256">
      <c r="A1424" s="195"/>
      <c r="B1424" s="195"/>
      <c r="IV1424" s="195"/>
    </row>
    <row r="1425" s="118" customFormat="1" customHeight="1" spans="1:256">
      <c r="A1425" s="195"/>
      <c r="B1425" s="195"/>
      <c r="IV1425" s="195"/>
    </row>
    <row r="1426" s="118" customFormat="1" customHeight="1" spans="1:256">
      <c r="A1426" s="195"/>
      <c r="B1426" s="195"/>
      <c r="IV1426" s="195"/>
    </row>
    <row r="1427" s="118" customFormat="1" customHeight="1" spans="1:256">
      <c r="A1427" s="195"/>
      <c r="B1427" s="195"/>
      <c r="IV1427" s="195"/>
    </row>
    <row r="1428" s="118" customFormat="1" customHeight="1" spans="1:256">
      <c r="A1428" s="195"/>
      <c r="B1428" s="195"/>
      <c r="IV1428" s="195"/>
    </row>
    <row r="1429" s="118" customFormat="1" customHeight="1" spans="1:256">
      <c r="A1429" s="195"/>
      <c r="B1429" s="195"/>
      <c r="IV1429" s="195"/>
    </row>
    <row r="1430" s="118" customFormat="1" customHeight="1" spans="1:256">
      <c r="A1430" s="195"/>
      <c r="B1430" s="195"/>
      <c r="IV1430" s="195"/>
    </row>
    <row r="1431" s="118" customFormat="1" customHeight="1" spans="1:256">
      <c r="A1431" s="195"/>
      <c r="B1431" s="195"/>
      <c r="IV1431" s="195"/>
    </row>
    <row r="1432" s="118" customFormat="1" customHeight="1" spans="1:256">
      <c r="A1432" s="195"/>
      <c r="B1432" s="195"/>
      <c r="IV1432" s="195"/>
    </row>
    <row r="1433" s="118" customFormat="1" customHeight="1" spans="1:256">
      <c r="A1433" s="195"/>
      <c r="B1433" s="195"/>
      <c r="IV1433" s="195"/>
    </row>
    <row r="1434" s="118" customFormat="1" customHeight="1" spans="1:256">
      <c r="A1434" s="195"/>
      <c r="B1434" s="195"/>
      <c r="IV1434" s="195"/>
    </row>
    <row r="1435" s="118" customFormat="1" customHeight="1" spans="1:256">
      <c r="A1435" s="195"/>
      <c r="B1435" s="195"/>
      <c r="IV1435" s="195"/>
    </row>
    <row r="1436" s="118" customFormat="1" customHeight="1" spans="1:256">
      <c r="A1436" s="195"/>
      <c r="B1436" s="195"/>
      <c r="IV1436" s="195"/>
    </row>
    <row r="1437" s="118" customFormat="1" customHeight="1" spans="1:256">
      <c r="A1437" s="195"/>
      <c r="B1437" s="195"/>
      <c r="IV1437" s="195"/>
    </row>
    <row r="1438" s="118" customFormat="1" customHeight="1" spans="1:256">
      <c r="A1438" s="195"/>
      <c r="B1438" s="195"/>
      <c r="IV1438" s="195"/>
    </row>
    <row r="1439" s="118" customFormat="1" customHeight="1" spans="1:256">
      <c r="A1439" s="195"/>
      <c r="B1439" s="195"/>
      <c r="IV1439" s="195"/>
    </row>
    <row r="1440" s="118" customFormat="1" customHeight="1" spans="1:256">
      <c r="A1440" s="195"/>
      <c r="B1440" s="195"/>
      <c r="IV1440" s="195"/>
    </row>
    <row r="1441" s="118" customFormat="1" customHeight="1" spans="1:256">
      <c r="A1441" s="195"/>
      <c r="B1441" s="195"/>
      <c r="IV1441" s="195"/>
    </row>
    <row r="1442" s="118" customFormat="1" customHeight="1" spans="1:256">
      <c r="A1442" s="195"/>
      <c r="B1442" s="195"/>
      <c r="IV1442" s="195"/>
    </row>
    <row r="1443" s="118" customFormat="1" customHeight="1" spans="1:256">
      <c r="A1443" s="195"/>
      <c r="B1443" s="195"/>
      <c r="IV1443" s="195"/>
    </row>
    <row r="1444" s="118" customFormat="1" customHeight="1" spans="1:256">
      <c r="A1444" s="195"/>
      <c r="B1444" s="195"/>
      <c r="IV1444" s="195"/>
    </row>
    <row r="1445" s="118" customFormat="1" customHeight="1" spans="1:256">
      <c r="A1445" s="195"/>
      <c r="B1445" s="195"/>
      <c r="IV1445" s="195"/>
    </row>
    <row r="1446" s="118" customFormat="1" customHeight="1" spans="1:256">
      <c r="A1446" s="195"/>
      <c r="B1446" s="195"/>
      <c r="IV1446" s="195"/>
    </row>
    <row r="1447" s="118" customFormat="1" customHeight="1" spans="1:256">
      <c r="A1447" s="195"/>
      <c r="B1447" s="195"/>
      <c r="IV1447" s="195"/>
    </row>
    <row r="1448" s="118" customFormat="1" customHeight="1" spans="1:256">
      <c r="A1448" s="195"/>
      <c r="B1448" s="195"/>
      <c r="IV1448" s="195"/>
    </row>
    <row r="1449" s="118" customFormat="1" customHeight="1" spans="1:256">
      <c r="A1449" s="195"/>
      <c r="B1449" s="195"/>
      <c r="IV1449" s="195"/>
    </row>
    <row r="1450" s="118" customFormat="1" customHeight="1" spans="1:256">
      <c r="A1450" s="195"/>
      <c r="B1450" s="195"/>
      <c r="IV1450" s="195"/>
    </row>
    <row r="1451" s="118" customFormat="1" customHeight="1" spans="1:256">
      <c r="A1451" s="195"/>
      <c r="B1451" s="195"/>
      <c r="IV1451" s="195"/>
    </row>
    <row r="1452" s="118" customFormat="1" customHeight="1" spans="1:256">
      <c r="A1452" s="195"/>
      <c r="B1452" s="195"/>
      <c r="IV1452" s="195"/>
    </row>
    <row r="1453" s="118" customFormat="1" customHeight="1" spans="1:256">
      <c r="A1453" s="195"/>
      <c r="B1453" s="195"/>
      <c r="IV1453" s="195"/>
    </row>
    <row r="1454" s="118" customFormat="1" customHeight="1" spans="1:256">
      <c r="A1454" s="195"/>
      <c r="B1454" s="195"/>
      <c r="IV1454" s="195"/>
    </row>
    <row r="1455" s="118" customFormat="1" customHeight="1" spans="1:256">
      <c r="A1455" s="195"/>
      <c r="B1455" s="195"/>
      <c r="IV1455" s="195"/>
    </row>
    <row r="1456" s="118" customFormat="1" customHeight="1" spans="1:256">
      <c r="A1456" s="195"/>
      <c r="B1456" s="195"/>
      <c r="IV1456" s="195"/>
    </row>
    <row r="1457" s="118" customFormat="1" customHeight="1" spans="1:256">
      <c r="A1457" s="195"/>
      <c r="B1457" s="195"/>
      <c r="IV1457" s="195"/>
    </row>
    <row r="1458" s="118" customFormat="1" customHeight="1" spans="1:256">
      <c r="A1458" s="195"/>
      <c r="B1458" s="195"/>
      <c r="IV1458" s="195"/>
    </row>
    <row r="1459" s="118" customFormat="1" customHeight="1" spans="1:256">
      <c r="A1459" s="195"/>
      <c r="B1459" s="195"/>
      <c r="IV1459" s="195"/>
    </row>
    <row r="1460" s="118" customFormat="1" customHeight="1" spans="1:256">
      <c r="A1460" s="195"/>
      <c r="B1460" s="195"/>
      <c r="IV1460" s="195"/>
    </row>
    <row r="1461" s="118" customFormat="1" customHeight="1" spans="1:256">
      <c r="A1461" s="195"/>
      <c r="B1461" s="195"/>
      <c r="IV1461" s="195"/>
    </row>
    <row r="1462" s="118" customFormat="1" customHeight="1" spans="1:256">
      <c r="A1462" s="195"/>
      <c r="B1462" s="195"/>
      <c r="IV1462" s="195"/>
    </row>
    <row r="1463" s="118" customFormat="1" customHeight="1" spans="1:256">
      <c r="A1463" s="195"/>
      <c r="B1463" s="195"/>
      <c r="IV1463" s="195"/>
    </row>
    <row r="1464" s="118" customFormat="1" customHeight="1" spans="1:256">
      <c r="A1464" s="195"/>
      <c r="B1464" s="195"/>
      <c r="IV1464" s="195"/>
    </row>
    <row r="1465" s="118" customFormat="1" customHeight="1" spans="1:256">
      <c r="A1465" s="195"/>
      <c r="B1465" s="195"/>
      <c r="IV1465" s="195"/>
    </row>
    <row r="1466" s="118" customFormat="1" customHeight="1" spans="1:256">
      <c r="A1466" s="195"/>
      <c r="B1466" s="195"/>
      <c r="IV1466" s="195"/>
    </row>
    <row r="1467" s="118" customFormat="1" customHeight="1" spans="1:256">
      <c r="A1467" s="195"/>
      <c r="B1467" s="195"/>
      <c r="IV1467" s="195"/>
    </row>
    <row r="1468" s="118" customFormat="1" customHeight="1" spans="1:256">
      <c r="A1468" s="195"/>
      <c r="B1468" s="195"/>
      <c r="IV1468" s="195"/>
    </row>
    <row r="1469" s="118" customFormat="1" customHeight="1" spans="1:256">
      <c r="A1469" s="195"/>
      <c r="B1469" s="195"/>
      <c r="IV1469" s="195"/>
    </row>
    <row r="1470" s="118" customFormat="1" customHeight="1" spans="1:256">
      <c r="A1470" s="195"/>
      <c r="B1470" s="195"/>
      <c r="IV1470" s="195"/>
    </row>
    <row r="1471" s="118" customFormat="1" customHeight="1" spans="1:256">
      <c r="A1471" s="195"/>
      <c r="B1471" s="195"/>
      <c r="IV1471" s="195"/>
    </row>
    <row r="1472" s="118" customFormat="1" customHeight="1" spans="1:256">
      <c r="A1472" s="195"/>
      <c r="B1472" s="195"/>
      <c r="IV1472" s="195"/>
    </row>
    <row r="1473" s="118" customFormat="1" customHeight="1" spans="1:256">
      <c r="A1473" s="195"/>
      <c r="B1473" s="195"/>
      <c r="IV1473" s="195"/>
    </row>
    <row r="1474" s="118" customFormat="1" customHeight="1" spans="1:256">
      <c r="A1474" s="195"/>
      <c r="B1474" s="195"/>
      <c r="IV1474" s="195"/>
    </row>
    <row r="1475" s="118" customFormat="1" customHeight="1" spans="1:256">
      <c r="A1475" s="195"/>
      <c r="B1475" s="195"/>
      <c r="IV1475" s="195"/>
    </row>
    <row r="1476" s="118" customFormat="1" customHeight="1" spans="1:256">
      <c r="A1476" s="195"/>
      <c r="B1476" s="195"/>
      <c r="IV1476" s="195"/>
    </row>
    <row r="1477" s="118" customFormat="1" customHeight="1" spans="1:256">
      <c r="A1477" s="195"/>
      <c r="B1477" s="195"/>
      <c r="IV1477" s="195"/>
    </row>
    <row r="1478" s="118" customFormat="1" customHeight="1" spans="1:256">
      <c r="A1478" s="195"/>
      <c r="B1478" s="195"/>
      <c r="IV1478" s="195"/>
    </row>
    <row r="1479" s="118" customFormat="1" customHeight="1" spans="1:256">
      <c r="A1479" s="195"/>
      <c r="B1479" s="195"/>
      <c r="IV1479" s="195"/>
    </row>
  </sheetData>
  <mergeCells count="5">
    <mergeCell ref="A2:D2"/>
    <mergeCell ref="C3:D3"/>
    <mergeCell ref="A4:C4"/>
    <mergeCell ref="A480:C480"/>
    <mergeCell ref="D4:D5"/>
  </mergeCells>
  <printOptions horizontalCentered="1" verticalCentered="1"/>
  <pageMargins left="0.357638888888889" right="0.357638888888889" top="0.30625" bottom="0.349305555555556" header="0.15625" footer="0.279166666666667"/>
  <pageSetup paperSize="9" scale="68" fitToHeight="0" orientation="portrait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72"/>
  <sheetViews>
    <sheetView view="pageBreakPreview" zoomScaleNormal="100" workbookViewId="0">
      <selection activeCell="D6" sqref="D6"/>
    </sheetView>
  </sheetViews>
  <sheetFormatPr defaultColWidth="9.15" defaultRowHeight="15.6" outlineLevelCol="1"/>
  <cols>
    <col min="1" max="1" width="41.5" style="52" customWidth="1"/>
    <col min="2" max="2" width="42.125" style="52" customWidth="1"/>
    <col min="3" max="182" width="9.15" style="118" customWidth="1"/>
    <col min="183" max="16384" width="9.15" style="241"/>
  </cols>
  <sheetData>
    <row r="1" ht="33" customHeight="1" spans="1:1">
      <c r="A1" s="242" t="s">
        <v>518</v>
      </c>
    </row>
    <row r="2" s="52" customFormat="1" ht="51" customHeight="1" spans="1:2">
      <c r="A2" s="243" t="s">
        <v>519</v>
      </c>
      <c r="B2" s="243"/>
    </row>
    <row r="3" s="52" customFormat="1" ht="16.95" customHeight="1" spans="1:2">
      <c r="A3" s="167"/>
      <c r="B3" s="244" t="s">
        <v>520</v>
      </c>
    </row>
    <row r="4" s="240" customFormat="1" ht="17.25" customHeight="1" spans="1:2">
      <c r="A4" s="245" t="s">
        <v>521</v>
      </c>
      <c r="B4" s="245" t="s">
        <v>522</v>
      </c>
    </row>
    <row r="5" s="240" customFormat="1" ht="35.25" customHeight="1" spans="1:2">
      <c r="A5" s="245"/>
      <c r="B5" s="245"/>
    </row>
    <row r="6" s="52" customFormat="1" ht="17.25" customHeight="1" spans="1:2">
      <c r="A6" s="65" t="s">
        <v>523</v>
      </c>
      <c r="B6" s="170">
        <f>B7+B12+B23+B31+B38+B42+B45+B49+B52+B58+B62+B67</f>
        <v>181827</v>
      </c>
    </row>
    <row r="7" s="52" customFormat="1" ht="16.95" customHeight="1" spans="1:2">
      <c r="A7" s="173" t="s">
        <v>524</v>
      </c>
      <c r="B7" s="170">
        <f>SUM(B8:B11)</f>
        <v>75448</v>
      </c>
    </row>
    <row r="8" s="52" customFormat="1" ht="16.95" customHeight="1" spans="1:2">
      <c r="A8" s="174" t="s">
        <v>525</v>
      </c>
      <c r="B8" s="67">
        <v>52597</v>
      </c>
    </row>
    <row r="9" s="52" customFormat="1" ht="16.95" customHeight="1" spans="1:2">
      <c r="A9" s="174" t="s">
        <v>526</v>
      </c>
      <c r="B9" s="67">
        <v>9112</v>
      </c>
    </row>
    <row r="10" s="52" customFormat="1" ht="16.95" customHeight="1" spans="1:2">
      <c r="A10" s="174" t="s">
        <v>527</v>
      </c>
      <c r="B10" s="67">
        <v>6055</v>
      </c>
    </row>
    <row r="11" s="52" customFormat="1" ht="16.95" customHeight="1" spans="1:2">
      <c r="A11" s="174" t="s">
        <v>528</v>
      </c>
      <c r="B11" s="67">
        <v>7684</v>
      </c>
    </row>
    <row r="12" s="52" customFormat="1" ht="16.95" customHeight="1" spans="1:2">
      <c r="A12" s="173" t="s">
        <v>529</v>
      </c>
      <c r="B12" s="170">
        <f>SUM(B13:B22)</f>
        <v>8465</v>
      </c>
    </row>
    <row r="13" s="52" customFormat="1" ht="16.95" customHeight="1" spans="1:2">
      <c r="A13" s="174" t="s">
        <v>530</v>
      </c>
      <c r="B13" s="67">
        <v>4611</v>
      </c>
    </row>
    <row r="14" s="52" customFormat="1" ht="16.95" customHeight="1" spans="1:2">
      <c r="A14" s="174" t="s">
        <v>531</v>
      </c>
      <c r="B14" s="67">
        <v>0</v>
      </c>
    </row>
    <row r="15" s="52" customFormat="1" ht="16.95" customHeight="1" spans="1:2">
      <c r="A15" s="174" t="s">
        <v>532</v>
      </c>
      <c r="B15" s="67">
        <v>12</v>
      </c>
    </row>
    <row r="16" s="52" customFormat="1" ht="16.95" customHeight="1" spans="1:2">
      <c r="A16" s="174" t="s">
        <v>533</v>
      </c>
      <c r="B16" s="67">
        <v>0</v>
      </c>
    </row>
    <row r="17" s="52" customFormat="1" ht="16.95" customHeight="1" spans="1:2">
      <c r="A17" s="174" t="s">
        <v>534</v>
      </c>
      <c r="B17" s="67">
        <v>980</v>
      </c>
    </row>
    <row r="18" s="52" customFormat="1" ht="16.95" customHeight="1" spans="1:2">
      <c r="A18" s="174" t="s">
        <v>535</v>
      </c>
      <c r="B18" s="67">
        <v>1</v>
      </c>
    </row>
    <row r="19" s="52" customFormat="1" ht="16.95" customHeight="1" spans="1:2">
      <c r="A19" s="174" t="s">
        <v>536</v>
      </c>
      <c r="B19" s="67">
        <v>0</v>
      </c>
    </row>
    <row r="20" s="52" customFormat="1" ht="16.95" customHeight="1" spans="1:2">
      <c r="A20" s="174" t="s">
        <v>537</v>
      </c>
      <c r="B20" s="67">
        <v>500</v>
      </c>
    </row>
    <row r="21" s="52" customFormat="1" ht="16.95" customHeight="1" spans="1:2">
      <c r="A21" s="174" t="s">
        <v>538</v>
      </c>
      <c r="B21" s="67">
        <v>56</v>
      </c>
    </row>
    <row r="22" s="52" customFormat="1" ht="16.95" customHeight="1" spans="1:2">
      <c r="A22" s="174" t="s">
        <v>539</v>
      </c>
      <c r="B22" s="67">
        <v>2305</v>
      </c>
    </row>
    <row r="23" s="52" customFormat="1" ht="16.95" customHeight="1" spans="1:2">
      <c r="A23" s="173" t="s">
        <v>540</v>
      </c>
      <c r="B23" s="170">
        <f>SUM(B24:B30)</f>
        <v>0</v>
      </c>
    </row>
    <row r="24" s="52" customFormat="1" ht="16.95" customHeight="1" spans="1:2">
      <c r="A24" s="174" t="s">
        <v>541</v>
      </c>
      <c r="B24" s="67">
        <v>0</v>
      </c>
    </row>
    <row r="25" s="52" customFormat="1" ht="16.95" customHeight="1" spans="1:2">
      <c r="A25" s="174" t="s">
        <v>542</v>
      </c>
      <c r="B25" s="67">
        <v>0</v>
      </c>
    </row>
    <row r="26" s="52" customFormat="1" ht="16.95" customHeight="1" spans="1:2">
      <c r="A26" s="174" t="s">
        <v>543</v>
      </c>
      <c r="B26" s="67">
        <v>0</v>
      </c>
    </row>
    <row r="27" s="52" customFormat="1" ht="17.25" customHeight="1" spans="1:2">
      <c r="A27" s="174" t="s">
        <v>544</v>
      </c>
      <c r="B27" s="67">
        <v>0</v>
      </c>
    </row>
    <row r="28" s="52" customFormat="1" ht="16.95" customHeight="1" spans="1:2">
      <c r="A28" s="174" t="s">
        <v>545</v>
      </c>
      <c r="B28" s="67">
        <v>0</v>
      </c>
    </row>
    <row r="29" s="52" customFormat="1" ht="16.95" customHeight="1" spans="1:2">
      <c r="A29" s="174" t="s">
        <v>546</v>
      </c>
      <c r="B29" s="67">
        <v>0</v>
      </c>
    </row>
    <row r="30" s="52" customFormat="1" ht="16.95" customHeight="1" spans="1:2">
      <c r="A30" s="174" t="s">
        <v>547</v>
      </c>
      <c r="B30" s="67">
        <v>0</v>
      </c>
    </row>
    <row r="31" s="52" customFormat="1" ht="16.95" customHeight="1" spans="1:2">
      <c r="A31" s="173" t="s">
        <v>548</v>
      </c>
      <c r="B31" s="170">
        <f>SUM(B32:B37)</f>
        <v>0</v>
      </c>
    </row>
    <row r="32" s="52" customFormat="1" ht="16.95" customHeight="1" spans="1:2">
      <c r="A32" s="174" t="s">
        <v>541</v>
      </c>
      <c r="B32" s="67">
        <v>0</v>
      </c>
    </row>
    <row r="33" s="52" customFormat="1" ht="16.95" customHeight="1" spans="1:2">
      <c r="A33" s="174" t="s">
        <v>542</v>
      </c>
      <c r="B33" s="67">
        <v>0</v>
      </c>
    </row>
    <row r="34" s="52" customFormat="1" ht="16.95" customHeight="1" spans="1:2">
      <c r="A34" s="174" t="s">
        <v>543</v>
      </c>
      <c r="B34" s="67">
        <v>0</v>
      </c>
    </row>
    <row r="35" s="52" customFormat="1" ht="16.95" customHeight="1" spans="1:2">
      <c r="A35" s="174" t="s">
        <v>545</v>
      </c>
      <c r="B35" s="67">
        <v>0</v>
      </c>
    </row>
    <row r="36" s="52" customFormat="1" ht="16.95" customHeight="1" spans="1:2">
      <c r="A36" s="174" t="s">
        <v>546</v>
      </c>
      <c r="B36" s="67">
        <v>0</v>
      </c>
    </row>
    <row r="37" s="52" customFormat="1" ht="17.25" customHeight="1" spans="1:2">
      <c r="A37" s="174" t="s">
        <v>547</v>
      </c>
      <c r="B37" s="67">
        <v>0</v>
      </c>
    </row>
    <row r="38" s="52" customFormat="1" ht="16.95" customHeight="1" spans="1:2">
      <c r="A38" s="173" t="s">
        <v>549</v>
      </c>
      <c r="B38" s="170">
        <f>SUM(B39:B41)</f>
        <v>87545</v>
      </c>
    </row>
    <row r="39" s="52" customFormat="1" ht="16.95" customHeight="1" spans="1:2">
      <c r="A39" s="174" t="s">
        <v>550</v>
      </c>
      <c r="B39" s="67">
        <v>86537</v>
      </c>
    </row>
    <row r="40" s="52" customFormat="1" ht="16.95" customHeight="1" spans="1:2">
      <c r="A40" s="174" t="s">
        <v>551</v>
      </c>
      <c r="B40" s="67">
        <v>1008</v>
      </c>
    </row>
    <row r="41" s="52" customFormat="1" ht="16.95" customHeight="1" spans="1:2">
      <c r="A41" s="174" t="s">
        <v>552</v>
      </c>
      <c r="B41" s="67">
        <v>0</v>
      </c>
    </row>
    <row r="42" s="52" customFormat="1" ht="16.95" customHeight="1" spans="1:2">
      <c r="A42" s="173" t="s">
        <v>553</v>
      </c>
      <c r="B42" s="170">
        <f>SUM(B43:B44)</f>
        <v>0</v>
      </c>
    </row>
    <row r="43" s="52" customFormat="1" ht="16.95" customHeight="1" spans="1:2">
      <c r="A43" s="174" t="s">
        <v>554</v>
      </c>
      <c r="B43" s="67">
        <v>0</v>
      </c>
    </row>
    <row r="44" s="52" customFormat="1" ht="16.95" customHeight="1" spans="1:2">
      <c r="A44" s="174" t="s">
        <v>555</v>
      </c>
      <c r="B44" s="67">
        <v>0</v>
      </c>
    </row>
    <row r="45" s="52" customFormat="1" ht="16.95" customHeight="1" spans="1:2">
      <c r="A45" s="173" t="s">
        <v>556</v>
      </c>
      <c r="B45" s="170">
        <f>SUM(B46:B48)</f>
        <v>0</v>
      </c>
    </row>
    <row r="46" s="52" customFormat="1" ht="16.95" customHeight="1" spans="1:2">
      <c r="A46" s="174" t="s">
        <v>557</v>
      </c>
      <c r="B46" s="67">
        <v>0</v>
      </c>
    </row>
    <row r="47" s="52" customFormat="1" ht="16.95" customHeight="1" spans="1:2">
      <c r="A47" s="174" t="s">
        <v>558</v>
      </c>
      <c r="B47" s="67">
        <v>0</v>
      </c>
    </row>
    <row r="48" s="52" customFormat="1" ht="16.95" customHeight="1" spans="1:2">
      <c r="A48" s="174" t="s">
        <v>559</v>
      </c>
      <c r="B48" s="67">
        <v>0</v>
      </c>
    </row>
    <row r="49" s="52" customFormat="1" ht="16.95" customHeight="1" spans="1:2">
      <c r="A49" s="173" t="s">
        <v>560</v>
      </c>
      <c r="B49" s="170">
        <f>SUM(B50:B51)</f>
        <v>0</v>
      </c>
    </row>
    <row r="50" s="52" customFormat="1" ht="16.95" customHeight="1" spans="1:2">
      <c r="A50" s="174" t="s">
        <v>561</v>
      </c>
      <c r="B50" s="67">
        <v>0</v>
      </c>
    </row>
    <row r="51" s="52" customFormat="1" ht="17.25" customHeight="1" spans="1:2">
      <c r="A51" s="174" t="s">
        <v>562</v>
      </c>
      <c r="B51" s="67">
        <v>0</v>
      </c>
    </row>
    <row r="52" s="52" customFormat="1" ht="16.95" customHeight="1" spans="1:2">
      <c r="A52" s="173" t="s">
        <v>563</v>
      </c>
      <c r="B52" s="170">
        <f>SUM(B53:B57)</f>
        <v>10369</v>
      </c>
    </row>
    <row r="53" s="52" customFormat="1" ht="16.95" customHeight="1" spans="1:2">
      <c r="A53" s="174" t="s">
        <v>564</v>
      </c>
      <c r="B53" s="67">
        <v>422</v>
      </c>
    </row>
    <row r="54" s="52" customFormat="1" ht="16.95" customHeight="1" spans="1:2">
      <c r="A54" s="174" t="s">
        <v>565</v>
      </c>
      <c r="B54" s="67">
        <v>0</v>
      </c>
    </row>
    <row r="55" s="52" customFormat="1" ht="16.95" customHeight="1" spans="1:2">
      <c r="A55" s="174" t="s">
        <v>566</v>
      </c>
      <c r="B55" s="67">
        <v>0</v>
      </c>
    </row>
    <row r="56" s="52" customFormat="1" ht="16.95" customHeight="1" spans="1:2">
      <c r="A56" s="174" t="s">
        <v>567</v>
      </c>
      <c r="B56" s="67">
        <v>4578</v>
      </c>
    </row>
    <row r="57" s="52" customFormat="1" ht="16.95" customHeight="1" spans="1:2">
      <c r="A57" s="174" t="s">
        <v>568</v>
      </c>
      <c r="B57" s="67">
        <v>5369</v>
      </c>
    </row>
    <row r="58" s="52" customFormat="1" ht="16.95" customHeight="1" spans="1:2">
      <c r="A58" s="173" t="s">
        <v>569</v>
      </c>
      <c r="B58" s="170">
        <f>SUM(B59:B61)</f>
        <v>0</v>
      </c>
    </row>
    <row r="59" s="52" customFormat="1" ht="16.95" customHeight="1" spans="1:2">
      <c r="A59" s="174" t="s">
        <v>570</v>
      </c>
      <c r="B59" s="67">
        <v>0</v>
      </c>
    </row>
    <row r="60" s="52" customFormat="1" ht="16.95" customHeight="1" spans="1:2">
      <c r="A60" s="174" t="s">
        <v>571</v>
      </c>
      <c r="B60" s="67">
        <v>0</v>
      </c>
    </row>
    <row r="61" s="52" customFormat="1" ht="16.95" customHeight="1" spans="1:2">
      <c r="A61" s="174" t="s">
        <v>572</v>
      </c>
      <c r="B61" s="67">
        <v>0</v>
      </c>
    </row>
    <row r="62" s="52" customFormat="1" ht="16.95" customHeight="1" spans="1:2">
      <c r="A62" s="173" t="s">
        <v>573</v>
      </c>
      <c r="B62" s="170">
        <f>SUM(B63:B66)</f>
        <v>0</v>
      </c>
    </row>
    <row r="63" s="52" customFormat="1" ht="16.95" customHeight="1" spans="1:2">
      <c r="A63" s="174" t="s">
        <v>574</v>
      </c>
      <c r="B63" s="67">
        <v>0</v>
      </c>
    </row>
    <row r="64" s="52" customFormat="1" ht="16.95" customHeight="1" spans="1:2">
      <c r="A64" s="174" t="s">
        <v>575</v>
      </c>
      <c r="B64" s="67">
        <v>0</v>
      </c>
    </row>
    <row r="65" s="52" customFormat="1" ht="16.95" customHeight="1" spans="1:2">
      <c r="A65" s="174" t="s">
        <v>576</v>
      </c>
      <c r="B65" s="67">
        <v>0</v>
      </c>
    </row>
    <row r="66" s="52" customFormat="1" ht="16.95" customHeight="1" spans="1:2">
      <c r="A66" s="174" t="s">
        <v>577</v>
      </c>
      <c r="B66" s="67">
        <v>0</v>
      </c>
    </row>
    <row r="67" s="52" customFormat="1" ht="16.95" customHeight="1" spans="1:2">
      <c r="A67" s="173" t="s">
        <v>578</v>
      </c>
      <c r="B67" s="170">
        <f>SUM(B68:B71)</f>
        <v>0</v>
      </c>
    </row>
    <row r="68" s="52" customFormat="1" ht="17.25" customHeight="1" spans="1:2">
      <c r="A68" s="174" t="s">
        <v>579</v>
      </c>
      <c r="B68" s="67">
        <v>0</v>
      </c>
    </row>
    <row r="69" s="52" customFormat="1" ht="16.95" customHeight="1" spans="1:2">
      <c r="A69" s="174" t="s">
        <v>580</v>
      </c>
      <c r="B69" s="67">
        <v>0</v>
      </c>
    </row>
    <row r="70" s="52" customFormat="1" ht="16.95" customHeight="1" spans="1:2">
      <c r="A70" s="174" t="s">
        <v>581</v>
      </c>
      <c r="B70" s="67">
        <v>0</v>
      </c>
    </row>
    <row r="71" s="52" customFormat="1" ht="16.95" customHeight="1" spans="1:2">
      <c r="A71" s="174" t="s">
        <v>582</v>
      </c>
      <c r="B71" s="67">
        <v>0</v>
      </c>
    </row>
    <row r="72" s="52" customFormat="1" ht="15.55" customHeight="1"/>
  </sheetData>
  <mergeCells count="3">
    <mergeCell ref="A2:B2"/>
    <mergeCell ref="A4:A5"/>
    <mergeCell ref="B4:B5"/>
  </mergeCells>
  <printOptions horizontalCentered="1"/>
  <pageMargins left="0.751388888888889" right="0.751388888888889" top="0.2" bottom="0.2" header="0.507638888888889" footer="0.507638888888889"/>
  <pageSetup paperSize="9" scale="90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view="pageBreakPreview" zoomScaleNormal="85" workbookViewId="0">
      <selection activeCell="G10" sqref="G10"/>
    </sheetView>
  </sheetViews>
  <sheetFormatPr defaultColWidth="9" defaultRowHeight="18" customHeight="1"/>
  <cols>
    <col min="1" max="1" width="41.875" style="213" customWidth="1"/>
    <col min="2" max="2" width="12.25" style="213" customWidth="1"/>
    <col min="3" max="3" width="34.625" style="213" customWidth="1"/>
    <col min="4" max="4" width="10.5" style="215" customWidth="1"/>
    <col min="5" max="247" width="9" style="213"/>
    <col min="248" max="16384" width="9" style="195"/>
  </cols>
  <sheetData>
    <row r="1" ht="42" customHeight="1" spans="1:247">
      <c r="A1" s="217" t="s">
        <v>583</v>
      </c>
      <c r="B1" s="218"/>
      <c r="C1" s="218"/>
      <c r="D1" s="219"/>
      <c r="IL1" s="195"/>
      <c r="IM1" s="195"/>
    </row>
    <row r="2" s="213" customFormat="1" ht="32.25" customHeight="1" spans="1:256">
      <c r="A2" s="220" t="s">
        <v>584</v>
      </c>
      <c r="B2" s="221"/>
      <c r="C2" s="221"/>
      <c r="D2" s="222"/>
      <c r="E2" s="223"/>
      <c r="IN2" s="195"/>
      <c r="IO2" s="195"/>
      <c r="IP2" s="195"/>
      <c r="IQ2" s="195"/>
      <c r="IR2" s="195"/>
      <c r="IS2" s="195"/>
      <c r="IT2" s="195"/>
      <c r="IU2" s="195"/>
      <c r="IV2" s="195"/>
    </row>
    <row r="3" ht="32.25" customHeight="1" spans="1:247">
      <c r="A3" s="224"/>
      <c r="B3" s="221"/>
      <c r="C3" s="225" t="s">
        <v>66</v>
      </c>
      <c r="D3" s="225"/>
      <c r="E3" s="223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</row>
    <row r="4" s="214" customFormat="1" ht="39.95" customHeight="1" spans="1:5">
      <c r="A4" s="226" t="s">
        <v>585</v>
      </c>
      <c r="B4" s="226"/>
      <c r="C4" s="226" t="s">
        <v>586</v>
      </c>
      <c r="D4" s="226"/>
      <c r="E4" s="227"/>
    </row>
    <row r="5" s="214" customFormat="1" ht="39.95" customHeight="1" spans="1:5">
      <c r="A5" s="226" t="s">
        <v>67</v>
      </c>
      <c r="B5" s="226" t="s">
        <v>72</v>
      </c>
      <c r="C5" s="226" t="s">
        <v>67</v>
      </c>
      <c r="D5" s="226" t="s">
        <v>72</v>
      </c>
      <c r="E5" s="227"/>
    </row>
    <row r="6" s="213" customFormat="1" ht="39.95" customHeight="1" spans="1:256">
      <c r="A6" s="226" t="s">
        <v>587</v>
      </c>
      <c r="B6" s="228">
        <v>273519</v>
      </c>
      <c r="C6" s="226" t="s">
        <v>588</v>
      </c>
      <c r="D6" s="229">
        <v>414853</v>
      </c>
      <c r="E6" s="227"/>
      <c r="IN6" s="195"/>
      <c r="IO6" s="195"/>
      <c r="IP6" s="195"/>
      <c r="IQ6" s="195"/>
      <c r="IR6" s="195"/>
      <c r="IS6" s="195"/>
      <c r="IT6" s="195"/>
      <c r="IU6" s="195"/>
      <c r="IV6" s="195"/>
    </row>
    <row r="7" s="215" customFormat="1" ht="39.95" customHeight="1" spans="1:5">
      <c r="A7" s="230" t="s">
        <v>589</v>
      </c>
      <c r="B7" s="231">
        <v>222118</v>
      </c>
      <c r="C7" s="230" t="s">
        <v>590</v>
      </c>
      <c r="D7" s="232">
        <v>157104</v>
      </c>
      <c r="E7" s="233"/>
    </row>
    <row r="8" s="215" customFormat="1" ht="39.95" customHeight="1" spans="1:5">
      <c r="A8" s="230" t="s">
        <v>591</v>
      </c>
      <c r="B8" s="231">
        <v>18464</v>
      </c>
      <c r="C8" s="230" t="s">
        <v>592</v>
      </c>
      <c r="D8" s="232">
        <v>8464</v>
      </c>
      <c r="E8" s="233"/>
    </row>
    <row r="9" s="215" customFormat="1" ht="39.95" customHeight="1" spans="1:5">
      <c r="A9" s="230" t="s">
        <v>593</v>
      </c>
      <c r="B9" s="231">
        <v>10462</v>
      </c>
      <c r="C9" s="234" t="s">
        <v>594</v>
      </c>
      <c r="D9" s="231">
        <v>7678</v>
      </c>
      <c r="E9" s="233"/>
    </row>
    <row r="10" s="215" customFormat="1" ht="39.95" customHeight="1" spans="1:5">
      <c r="A10" s="230" t="s">
        <v>595</v>
      </c>
      <c r="B10" s="231">
        <v>3330</v>
      </c>
      <c r="C10" s="234"/>
      <c r="D10" s="231"/>
      <c r="E10" s="233"/>
    </row>
    <row r="11" s="215" customFormat="1" ht="39.95" customHeight="1" spans="1:5">
      <c r="A11" s="230" t="s">
        <v>596</v>
      </c>
      <c r="B11" s="231">
        <v>60206</v>
      </c>
      <c r="C11" s="235"/>
      <c r="D11" s="235"/>
      <c r="E11" s="233"/>
    </row>
    <row r="12" s="216" customFormat="1" ht="39.95" customHeight="1" spans="1:5">
      <c r="A12" s="236" t="s">
        <v>597</v>
      </c>
      <c r="B12" s="229">
        <f>B6+SUM(B7:B11)</f>
        <v>588099</v>
      </c>
      <c r="C12" s="236" t="s">
        <v>598</v>
      </c>
      <c r="D12" s="237">
        <f>SUM(D6:D10)</f>
        <v>588099</v>
      </c>
      <c r="E12" s="233"/>
    </row>
    <row r="13" s="215" customFormat="1" customHeight="1" spans="1:5">
      <c r="A13" s="238"/>
      <c r="B13" s="239"/>
      <c r="C13" s="239"/>
      <c r="D13" s="239"/>
      <c r="E13" s="239"/>
    </row>
    <row r="14" s="213" customFormat="1" customHeight="1" spans="1:256">
      <c r="A14" s="223"/>
      <c r="B14" s="223"/>
      <c r="C14" s="223"/>
      <c r="D14" s="239"/>
      <c r="E14" s="223"/>
      <c r="IN14" s="195"/>
      <c r="IO14" s="195"/>
      <c r="IP14" s="195"/>
      <c r="IQ14" s="195"/>
      <c r="IR14" s="195"/>
      <c r="IS14" s="195"/>
      <c r="IT14" s="195"/>
      <c r="IU14" s="195"/>
      <c r="IV14" s="195"/>
    </row>
    <row r="15" s="213" customFormat="1" customHeight="1" spans="1:256">
      <c r="A15" s="223"/>
      <c r="B15" s="223"/>
      <c r="C15" s="223"/>
      <c r="D15" s="239"/>
      <c r="E15" s="223"/>
      <c r="IN15" s="195"/>
      <c r="IO15" s="195"/>
      <c r="IP15" s="195"/>
      <c r="IQ15" s="195"/>
      <c r="IR15" s="195"/>
      <c r="IS15" s="195"/>
      <c r="IT15" s="195"/>
      <c r="IU15" s="195"/>
      <c r="IV15" s="195"/>
    </row>
    <row r="16" s="213" customFormat="1" customHeight="1" spans="1:256">
      <c r="A16" s="223"/>
      <c r="B16" s="223"/>
      <c r="C16" s="223"/>
      <c r="D16" s="239"/>
      <c r="E16" s="223"/>
      <c r="IN16" s="195"/>
      <c r="IO16" s="195"/>
      <c r="IP16" s="195"/>
      <c r="IQ16" s="195"/>
      <c r="IR16" s="195"/>
      <c r="IS16" s="195"/>
      <c r="IT16" s="195"/>
      <c r="IU16" s="195"/>
      <c r="IV16" s="195"/>
    </row>
    <row r="17" s="214" customFormat="1" customHeight="1" spans="1:5">
      <c r="A17" s="223"/>
      <c r="B17" s="223"/>
      <c r="C17" s="223"/>
      <c r="D17" s="239"/>
      <c r="E17" s="227"/>
    </row>
    <row r="18" s="214" customFormat="1" customHeight="1" spans="1:5">
      <c r="A18" s="223"/>
      <c r="B18" s="223"/>
      <c r="C18" s="223"/>
      <c r="D18" s="239"/>
      <c r="E18" s="227"/>
    </row>
    <row r="19" s="214" customFormat="1" customHeight="1" spans="1:5">
      <c r="A19" s="223"/>
      <c r="B19" s="223"/>
      <c r="C19" s="223"/>
      <c r="D19" s="239"/>
      <c r="E19" s="227"/>
    </row>
    <row r="20" s="214" customFormat="1" customHeight="1" spans="1:5">
      <c r="A20" s="223"/>
      <c r="B20" s="223"/>
      <c r="C20" s="223"/>
      <c r="D20" s="239"/>
      <c r="E20" s="227"/>
    </row>
    <row r="21" s="213" customFormat="1" customHeight="1" spans="1:256">
      <c r="A21" s="223"/>
      <c r="B21" s="223"/>
      <c r="C21" s="223"/>
      <c r="D21" s="239"/>
      <c r="E21" s="223"/>
      <c r="IN21" s="195"/>
      <c r="IO21" s="195"/>
      <c r="IP21" s="195"/>
      <c r="IQ21" s="195"/>
      <c r="IR21" s="195"/>
      <c r="IS21" s="195"/>
      <c r="IT21" s="195"/>
      <c r="IU21" s="195"/>
      <c r="IV21" s="195"/>
    </row>
    <row r="22" s="213" customFormat="1" customHeight="1" spans="1:256">
      <c r="A22" s="223"/>
      <c r="B22" s="223"/>
      <c r="C22" s="223"/>
      <c r="D22" s="239"/>
      <c r="E22" s="223"/>
      <c r="IN22" s="195"/>
      <c r="IO22" s="195"/>
      <c r="IP22" s="195"/>
      <c r="IQ22" s="195"/>
      <c r="IR22" s="195"/>
      <c r="IS22" s="195"/>
      <c r="IT22" s="195"/>
      <c r="IU22" s="195"/>
      <c r="IV22" s="195"/>
    </row>
    <row r="23" s="213" customFormat="1" customHeight="1" spans="1:256">
      <c r="A23" s="223"/>
      <c r="B23" s="223"/>
      <c r="C23" s="223"/>
      <c r="D23" s="239"/>
      <c r="E23" s="223"/>
      <c r="IN23" s="195"/>
      <c r="IO23" s="195"/>
      <c r="IP23" s="195"/>
      <c r="IQ23" s="195"/>
      <c r="IR23" s="195"/>
      <c r="IS23" s="195"/>
      <c r="IT23" s="195"/>
      <c r="IU23" s="195"/>
      <c r="IV23" s="195"/>
    </row>
    <row r="24" s="213" customFormat="1" customHeight="1" spans="1:256">
      <c r="A24" s="223"/>
      <c r="B24" s="223"/>
      <c r="C24" s="223"/>
      <c r="D24" s="239"/>
      <c r="E24" s="223"/>
      <c r="IN24" s="195"/>
      <c r="IO24" s="195"/>
      <c r="IP24" s="195"/>
      <c r="IQ24" s="195"/>
      <c r="IR24" s="195"/>
      <c r="IS24" s="195"/>
      <c r="IT24" s="195"/>
      <c r="IU24" s="195"/>
      <c r="IV24" s="195"/>
    </row>
    <row r="25" s="213" customFormat="1" customHeight="1" spans="1:256">
      <c r="A25" s="223"/>
      <c r="B25" s="223"/>
      <c r="C25" s="223"/>
      <c r="D25" s="239"/>
      <c r="E25" s="223"/>
      <c r="IN25" s="195"/>
      <c r="IO25" s="195"/>
      <c r="IP25" s="195"/>
      <c r="IQ25" s="195"/>
      <c r="IR25" s="195"/>
      <c r="IS25" s="195"/>
      <c r="IT25" s="195"/>
      <c r="IU25" s="195"/>
      <c r="IV25" s="195"/>
    </row>
    <row r="26" s="213" customFormat="1" customHeight="1" spans="1:256">
      <c r="A26" s="223"/>
      <c r="B26" s="223"/>
      <c r="C26" s="223"/>
      <c r="D26" s="239"/>
      <c r="E26" s="223"/>
      <c r="IN26" s="195"/>
      <c r="IO26" s="195"/>
      <c r="IP26" s="195"/>
      <c r="IQ26" s="195"/>
      <c r="IR26" s="195"/>
      <c r="IS26" s="195"/>
      <c r="IT26" s="195"/>
      <c r="IU26" s="195"/>
      <c r="IV26" s="195"/>
    </row>
    <row r="27" s="213" customFormat="1" customHeight="1" spans="4:256">
      <c r="D27" s="215"/>
      <c r="E27" s="223"/>
      <c r="IN27" s="195"/>
      <c r="IO27" s="195"/>
      <c r="IP27" s="195"/>
      <c r="IQ27" s="195"/>
      <c r="IR27" s="195"/>
      <c r="IS27" s="195"/>
      <c r="IT27" s="195"/>
      <c r="IU27" s="195"/>
      <c r="IV27" s="195"/>
    </row>
    <row r="28" s="213" customFormat="1" customHeight="1" spans="4:256">
      <c r="D28" s="215"/>
      <c r="E28" s="223"/>
      <c r="IN28" s="195"/>
      <c r="IO28" s="195"/>
      <c r="IP28" s="195"/>
      <c r="IQ28" s="195"/>
      <c r="IR28" s="195"/>
      <c r="IS28" s="195"/>
      <c r="IT28" s="195"/>
      <c r="IU28" s="195"/>
      <c r="IV28" s="195"/>
    </row>
    <row r="29" s="213" customFormat="1" customHeight="1" spans="4:256">
      <c r="D29" s="215"/>
      <c r="E29" s="223"/>
      <c r="IN29" s="195"/>
      <c r="IO29" s="195"/>
      <c r="IP29" s="195"/>
      <c r="IQ29" s="195"/>
      <c r="IR29" s="195"/>
      <c r="IS29" s="195"/>
      <c r="IT29" s="195"/>
      <c r="IU29" s="195"/>
      <c r="IV29" s="195"/>
    </row>
    <row r="30" s="213" customFormat="1" customHeight="1" spans="4:256">
      <c r="D30" s="215"/>
      <c r="E30" s="223"/>
      <c r="IN30" s="195"/>
      <c r="IO30" s="195"/>
      <c r="IP30" s="195"/>
      <c r="IQ30" s="195"/>
      <c r="IR30" s="195"/>
      <c r="IS30" s="195"/>
      <c r="IT30" s="195"/>
      <c r="IU30" s="195"/>
      <c r="IV30" s="195"/>
    </row>
    <row r="31" s="213" customFormat="1" customHeight="1" spans="4:256">
      <c r="D31" s="215"/>
      <c r="E31" s="223"/>
      <c r="IN31" s="195"/>
      <c r="IO31" s="195"/>
      <c r="IP31" s="195"/>
      <c r="IQ31" s="195"/>
      <c r="IR31" s="195"/>
      <c r="IS31" s="195"/>
      <c r="IT31" s="195"/>
      <c r="IU31" s="195"/>
      <c r="IV31" s="195"/>
    </row>
    <row r="32" s="213" customFormat="1" customHeight="1" spans="4:256">
      <c r="D32" s="215"/>
      <c r="E32" s="223"/>
      <c r="IN32" s="195"/>
      <c r="IO32" s="195"/>
      <c r="IP32" s="195"/>
      <c r="IQ32" s="195"/>
      <c r="IR32" s="195"/>
      <c r="IS32" s="195"/>
      <c r="IT32" s="195"/>
      <c r="IU32" s="195"/>
      <c r="IV32" s="195"/>
    </row>
    <row r="33" s="213" customFormat="1" customHeight="1" spans="4:256">
      <c r="D33" s="215"/>
      <c r="E33" s="223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="213" customFormat="1" customHeight="1" spans="4:256">
      <c r="D34" s="215"/>
      <c r="E34" s="223"/>
      <c r="IN34" s="195"/>
      <c r="IO34" s="195"/>
      <c r="IP34" s="195"/>
      <c r="IQ34" s="195"/>
      <c r="IR34" s="195"/>
      <c r="IS34" s="195"/>
      <c r="IT34" s="195"/>
      <c r="IU34" s="195"/>
      <c r="IV34" s="195"/>
    </row>
  </sheetData>
  <mergeCells count="4">
    <mergeCell ref="A2:D2"/>
    <mergeCell ref="C3:D3"/>
    <mergeCell ref="A4:B4"/>
    <mergeCell ref="C4:D4"/>
  </mergeCells>
  <printOptions horizontalCentered="1"/>
  <pageMargins left="0.75" right="0.75" top="0.2" bottom="0.2" header="0.509027777777778" footer="0.509027777777778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view="pageBreakPreview" zoomScaleNormal="85" topLeftCell="A2" workbookViewId="0">
      <selection activeCell="A1" sqref="A1"/>
    </sheetView>
  </sheetViews>
  <sheetFormatPr defaultColWidth="9" defaultRowHeight="18" customHeight="1"/>
  <cols>
    <col min="1" max="1" width="41.875" style="213" customWidth="1"/>
    <col min="2" max="2" width="12.25" style="213" customWidth="1"/>
    <col min="3" max="3" width="34.625" style="213" customWidth="1"/>
    <col min="4" max="4" width="10.5" style="215" customWidth="1"/>
    <col min="5" max="247" width="9" style="213"/>
    <col min="248" max="16384" width="9" style="195"/>
  </cols>
  <sheetData>
    <row r="1" ht="35" customHeight="1" spans="1:247">
      <c r="A1" s="217" t="s">
        <v>599</v>
      </c>
      <c r="B1" s="218"/>
      <c r="C1" s="218"/>
      <c r="D1" s="219"/>
      <c r="IL1" s="195"/>
      <c r="IM1" s="195"/>
    </row>
    <row r="2" s="213" customFormat="1" ht="32.25" customHeight="1" spans="1:256">
      <c r="A2" s="220" t="s">
        <v>600</v>
      </c>
      <c r="B2" s="221"/>
      <c r="C2" s="221"/>
      <c r="D2" s="222"/>
      <c r="E2" s="223"/>
      <c r="IN2" s="195"/>
      <c r="IO2" s="195"/>
      <c r="IP2" s="195"/>
      <c r="IQ2" s="195"/>
      <c r="IR2" s="195"/>
      <c r="IS2" s="195"/>
      <c r="IT2" s="195"/>
      <c r="IU2" s="195"/>
      <c r="IV2" s="195"/>
    </row>
    <row r="3" ht="32.25" customHeight="1" spans="1:247">
      <c r="A3" s="224"/>
      <c r="B3" s="221"/>
      <c r="C3" s="225" t="s">
        <v>66</v>
      </c>
      <c r="D3" s="225"/>
      <c r="E3" s="223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</row>
    <row r="4" s="214" customFormat="1" ht="39.95" customHeight="1" spans="1:5">
      <c r="A4" s="226" t="s">
        <v>585</v>
      </c>
      <c r="B4" s="226"/>
      <c r="C4" s="226" t="s">
        <v>586</v>
      </c>
      <c r="D4" s="226"/>
      <c r="E4" s="227"/>
    </row>
    <row r="5" s="214" customFormat="1" ht="39.95" customHeight="1" spans="1:5">
      <c r="A5" s="226" t="s">
        <v>67</v>
      </c>
      <c r="B5" s="226" t="s">
        <v>72</v>
      </c>
      <c r="C5" s="226" t="s">
        <v>67</v>
      </c>
      <c r="D5" s="226" t="s">
        <v>72</v>
      </c>
      <c r="E5" s="227"/>
    </row>
    <row r="6" s="213" customFormat="1" ht="39.95" customHeight="1" spans="1:256">
      <c r="A6" s="226" t="s">
        <v>587</v>
      </c>
      <c r="B6" s="228">
        <v>273519</v>
      </c>
      <c r="C6" s="226" t="s">
        <v>588</v>
      </c>
      <c r="D6" s="229">
        <v>414853</v>
      </c>
      <c r="E6" s="227"/>
      <c r="IN6" s="195"/>
      <c r="IO6" s="195"/>
      <c r="IP6" s="195"/>
      <c r="IQ6" s="195"/>
      <c r="IR6" s="195"/>
      <c r="IS6" s="195"/>
      <c r="IT6" s="195"/>
      <c r="IU6" s="195"/>
      <c r="IV6" s="195"/>
    </row>
    <row r="7" s="215" customFormat="1" ht="39.95" customHeight="1" spans="1:5">
      <c r="A7" s="230" t="s">
        <v>589</v>
      </c>
      <c r="B7" s="231">
        <v>222118</v>
      </c>
      <c r="C7" s="230" t="s">
        <v>590</v>
      </c>
      <c r="D7" s="232">
        <v>157104</v>
      </c>
      <c r="E7" s="233"/>
    </row>
    <row r="8" s="215" customFormat="1" ht="39.95" customHeight="1" spans="1:5">
      <c r="A8" s="230" t="s">
        <v>591</v>
      </c>
      <c r="B8" s="231">
        <v>18464</v>
      </c>
      <c r="C8" s="230" t="s">
        <v>592</v>
      </c>
      <c r="D8" s="232">
        <v>8464</v>
      </c>
      <c r="E8" s="233"/>
    </row>
    <row r="9" s="215" customFormat="1" ht="39.95" customHeight="1" spans="1:5">
      <c r="A9" s="230" t="s">
        <v>593</v>
      </c>
      <c r="B9" s="231">
        <v>10462</v>
      </c>
      <c r="C9" s="234" t="s">
        <v>594</v>
      </c>
      <c r="D9" s="231">
        <v>7678</v>
      </c>
      <c r="E9" s="233"/>
    </row>
    <row r="10" s="215" customFormat="1" ht="39.95" customHeight="1" spans="1:5">
      <c r="A10" s="230" t="s">
        <v>595</v>
      </c>
      <c r="B10" s="231">
        <v>3330</v>
      </c>
      <c r="C10" s="234"/>
      <c r="D10" s="231"/>
      <c r="E10" s="233"/>
    </row>
    <row r="11" s="215" customFormat="1" ht="39.95" customHeight="1" spans="1:5">
      <c r="A11" s="230" t="s">
        <v>596</v>
      </c>
      <c r="B11" s="231">
        <v>60206</v>
      </c>
      <c r="C11" s="235"/>
      <c r="D11" s="235"/>
      <c r="E11" s="233"/>
    </row>
    <row r="12" s="216" customFormat="1" ht="39.95" customHeight="1" spans="1:5">
      <c r="A12" s="236" t="s">
        <v>597</v>
      </c>
      <c r="B12" s="229">
        <f>B6+SUM(B7:B11)</f>
        <v>588099</v>
      </c>
      <c r="C12" s="236" t="s">
        <v>598</v>
      </c>
      <c r="D12" s="237">
        <f>SUM(D6:D10)</f>
        <v>588099</v>
      </c>
      <c r="E12" s="233"/>
    </row>
    <row r="13" s="215" customFormat="1" customHeight="1" spans="1:5">
      <c r="A13" s="238"/>
      <c r="B13" s="239"/>
      <c r="C13" s="239"/>
      <c r="D13" s="239"/>
      <c r="E13" s="239"/>
    </row>
    <row r="14" s="213" customFormat="1" customHeight="1" spans="1:256">
      <c r="A14" s="223"/>
      <c r="B14" s="223"/>
      <c r="C14" s="223"/>
      <c r="D14" s="239"/>
      <c r="E14" s="223"/>
      <c r="IN14" s="195"/>
      <c r="IO14" s="195"/>
      <c r="IP14" s="195"/>
      <c r="IQ14" s="195"/>
      <c r="IR14" s="195"/>
      <c r="IS14" s="195"/>
      <c r="IT14" s="195"/>
      <c r="IU14" s="195"/>
      <c r="IV14" s="195"/>
    </row>
    <row r="15" s="213" customFormat="1" customHeight="1" spans="1:256">
      <c r="A15" s="223"/>
      <c r="B15" s="223"/>
      <c r="C15" s="223"/>
      <c r="D15" s="239"/>
      <c r="E15" s="223"/>
      <c r="IN15" s="195"/>
      <c r="IO15" s="195"/>
      <c r="IP15" s="195"/>
      <c r="IQ15" s="195"/>
      <c r="IR15" s="195"/>
      <c r="IS15" s="195"/>
      <c r="IT15" s="195"/>
      <c r="IU15" s="195"/>
      <c r="IV15" s="195"/>
    </row>
    <row r="16" s="213" customFormat="1" customHeight="1" spans="1:256">
      <c r="A16" s="223"/>
      <c r="B16" s="223"/>
      <c r="C16" s="223"/>
      <c r="D16" s="239"/>
      <c r="E16" s="223"/>
      <c r="IN16" s="195"/>
      <c r="IO16" s="195"/>
      <c r="IP16" s="195"/>
      <c r="IQ16" s="195"/>
      <c r="IR16" s="195"/>
      <c r="IS16" s="195"/>
      <c r="IT16" s="195"/>
      <c r="IU16" s="195"/>
      <c r="IV16" s="195"/>
    </row>
    <row r="17" s="214" customFormat="1" customHeight="1" spans="1:5">
      <c r="A17" s="223"/>
      <c r="B17" s="223"/>
      <c r="C17" s="223"/>
      <c r="D17" s="239"/>
      <c r="E17" s="227"/>
    </row>
    <row r="18" s="214" customFormat="1" customHeight="1" spans="1:5">
      <c r="A18" s="223"/>
      <c r="B18" s="223"/>
      <c r="C18" s="223"/>
      <c r="D18" s="239"/>
      <c r="E18" s="227"/>
    </row>
    <row r="19" s="214" customFormat="1" customHeight="1" spans="1:5">
      <c r="A19" s="223"/>
      <c r="B19" s="223"/>
      <c r="C19" s="223"/>
      <c r="D19" s="239"/>
      <c r="E19" s="227"/>
    </row>
    <row r="20" s="214" customFormat="1" customHeight="1" spans="1:5">
      <c r="A20" s="223"/>
      <c r="B20" s="223"/>
      <c r="C20" s="223"/>
      <c r="D20" s="239"/>
      <c r="E20" s="227"/>
    </row>
    <row r="21" s="213" customFormat="1" customHeight="1" spans="1:256">
      <c r="A21" s="223"/>
      <c r="B21" s="223"/>
      <c r="C21" s="223"/>
      <c r="D21" s="239"/>
      <c r="E21" s="223"/>
      <c r="IN21" s="195"/>
      <c r="IO21" s="195"/>
      <c r="IP21" s="195"/>
      <c r="IQ21" s="195"/>
      <c r="IR21" s="195"/>
      <c r="IS21" s="195"/>
      <c r="IT21" s="195"/>
      <c r="IU21" s="195"/>
      <c r="IV21" s="195"/>
    </row>
    <row r="22" s="213" customFormat="1" customHeight="1" spans="1:256">
      <c r="A22" s="223"/>
      <c r="B22" s="223"/>
      <c r="C22" s="223"/>
      <c r="D22" s="239"/>
      <c r="E22" s="223"/>
      <c r="IN22" s="195"/>
      <c r="IO22" s="195"/>
      <c r="IP22" s="195"/>
      <c r="IQ22" s="195"/>
      <c r="IR22" s="195"/>
      <c r="IS22" s="195"/>
      <c r="IT22" s="195"/>
      <c r="IU22" s="195"/>
      <c r="IV22" s="195"/>
    </row>
    <row r="23" s="213" customFormat="1" customHeight="1" spans="1:256">
      <c r="A23" s="223"/>
      <c r="B23" s="223"/>
      <c r="C23" s="223"/>
      <c r="D23" s="239"/>
      <c r="E23" s="223"/>
      <c r="IN23" s="195"/>
      <c r="IO23" s="195"/>
      <c r="IP23" s="195"/>
      <c r="IQ23" s="195"/>
      <c r="IR23" s="195"/>
      <c r="IS23" s="195"/>
      <c r="IT23" s="195"/>
      <c r="IU23" s="195"/>
      <c r="IV23" s="195"/>
    </row>
    <row r="24" s="213" customFormat="1" customHeight="1" spans="1:256">
      <c r="A24" s="223"/>
      <c r="B24" s="223"/>
      <c r="C24" s="223"/>
      <c r="D24" s="239"/>
      <c r="E24" s="223"/>
      <c r="IN24" s="195"/>
      <c r="IO24" s="195"/>
      <c r="IP24" s="195"/>
      <c r="IQ24" s="195"/>
      <c r="IR24" s="195"/>
      <c r="IS24" s="195"/>
      <c r="IT24" s="195"/>
      <c r="IU24" s="195"/>
      <c r="IV24" s="195"/>
    </row>
    <row r="25" s="213" customFormat="1" customHeight="1" spans="1:256">
      <c r="A25" s="223"/>
      <c r="B25" s="223"/>
      <c r="C25" s="223"/>
      <c r="D25" s="239"/>
      <c r="E25" s="223"/>
      <c r="IN25" s="195"/>
      <c r="IO25" s="195"/>
      <c r="IP25" s="195"/>
      <c r="IQ25" s="195"/>
      <c r="IR25" s="195"/>
      <c r="IS25" s="195"/>
      <c r="IT25" s="195"/>
      <c r="IU25" s="195"/>
      <c r="IV25" s="195"/>
    </row>
    <row r="26" s="213" customFormat="1" customHeight="1" spans="1:256">
      <c r="A26" s="223"/>
      <c r="B26" s="223"/>
      <c r="C26" s="223"/>
      <c r="D26" s="239"/>
      <c r="E26" s="223"/>
      <c r="IN26" s="195"/>
      <c r="IO26" s="195"/>
      <c r="IP26" s="195"/>
      <c r="IQ26" s="195"/>
      <c r="IR26" s="195"/>
      <c r="IS26" s="195"/>
      <c r="IT26" s="195"/>
      <c r="IU26" s="195"/>
      <c r="IV26" s="195"/>
    </row>
    <row r="27" s="213" customFormat="1" customHeight="1" spans="4:256">
      <c r="D27" s="215"/>
      <c r="E27" s="223"/>
      <c r="IN27" s="195"/>
      <c r="IO27" s="195"/>
      <c r="IP27" s="195"/>
      <c r="IQ27" s="195"/>
      <c r="IR27" s="195"/>
      <c r="IS27" s="195"/>
      <c r="IT27" s="195"/>
      <c r="IU27" s="195"/>
      <c r="IV27" s="195"/>
    </row>
    <row r="28" s="213" customFormat="1" customHeight="1" spans="4:256">
      <c r="D28" s="215"/>
      <c r="E28" s="223"/>
      <c r="IN28" s="195"/>
      <c r="IO28" s="195"/>
      <c r="IP28" s="195"/>
      <c r="IQ28" s="195"/>
      <c r="IR28" s="195"/>
      <c r="IS28" s="195"/>
      <c r="IT28" s="195"/>
      <c r="IU28" s="195"/>
      <c r="IV28" s="195"/>
    </row>
    <row r="29" s="213" customFormat="1" customHeight="1" spans="4:256">
      <c r="D29" s="215"/>
      <c r="E29" s="223"/>
      <c r="IN29" s="195"/>
      <c r="IO29" s="195"/>
      <c r="IP29" s="195"/>
      <c r="IQ29" s="195"/>
      <c r="IR29" s="195"/>
      <c r="IS29" s="195"/>
      <c r="IT29" s="195"/>
      <c r="IU29" s="195"/>
      <c r="IV29" s="195"/>
    </row>
    <row r="30" s="213" customFormat="1" customHeight="1" spans="4:256">
      <c r="D30" s="215"/>
      <c r="E30" s="223"/>
      <c r="IN30" s="195"/>
      <c r="IO30" s="195"/>
      <c r="IP30" s="195"/>
      <c r="IQ30" s="195"/>
      <c r="IR30" s="195"/>
      <c r="IS30" s="195"/>
      <c r="IT30" s="195"/>
      <c r="IU30" s="195"/>
      <c r="IV30" s="195"/>
    </row>
    <row r="31" s="213" customFormat="1" customHeight="1" spans="4:256">
      <c r="D31" s="215"/>
      <c r="E31" s="223"/>
      <c r="IN31" s="195"/>
      <c r="IO31" s="195"/>
      <c r="IP31" s="195"/>
      <c r="IQ31" s="195"/>
      <c r="IR31" s="195"/>
      <c r="IS31" s="195"/>
      <c r="IT31" s="195"/>
      <c r="IU31" s="195"/>
      <c r="IV31" s="195"/>
    </row>
    <row r="32" s="213" customFormat="1" customHeight="1" spans="4:256">
      <c r="D32" s="215"/>
      <c r="E32" s="223"/>
      <c r="IN32" s="195"/>
      <c r="IO32" s="195"/>
      <c r="IP32" s="195"/>
      <c r="IQ32" s="195"/>
      <c r="IR32" s="195"/>
      <c r="IS32" s="195"/>
      <c r="IT32" s="195"/>
      <c r="IU32" s="195"/>
      <c r="IV32" s="195"/>
    </row>
    <row r="33" s="213" customFormat="1" customHeight="1" spans="4:256">
      <c r="D33" s="215"/>
      <c r="E33" s="223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="213" customFormat="1" customHeight="1" spans="4:256">
      <c r="D34" s="215"/>
      <c r="E34" s="223"/>
      <c r="IN34" s="195"/>
      <c r="IO34" s="195"/>
      <c r="IP34" s="195"/>
      <c r="IQ34" s="195"/>
      <c r="IR34" s="195"/>
      <c r="IS34" s="195"/>
      <c r="IT34" s="195"/>
      <c r="IU34" s="195"/>
      <c r="IV34" s="195"/>
    </row>
  </sheetData>
  <mergeCells count="4">
    <mergeCell ref="A2:D2"/>
    <mergeCell ref="C3:D3"/>
    <mergeCell ref="A4:B4"/>
    <mergeCell ref="C4:D4"/>
  </mergeCells>
  <printOptions horizontalCentered="1"/>
  <pageMargins left="0.75" right="0.75" top="0.788888888888889" bottom="0.788888888888889" header="0.509027777777778" footer="0.5090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封皮</vt:lpstr>
      <vt:lpstr>目录</vt:lpstr>
      <vt:lpstr>（表一）2023年新城区一般公共预算收入表</vt:lpstr>
      <vt:lpstr>（表二）2023年新城区一般公共预算支出表</vt:lpstr>
      <vt:lpstr>（表三）2023年新城区区本级一般公共预算收入表</vt:lpstr>
      <vt:lpstr>（表四）2023年新城区一般公共预算支出表（按功能科目）</vt:lpstr>
      <vt:lpstr>（表五）2023年基本支出经济科目决算表</vt:lpstr>
      <vt:lpstr>（表六）2023年全区一般公共预算收支平衡表</vt:lpstr>
      <vt:lpstr>（表七）2023年区本级一般公共预算收支平衡表</vt:lpstr>
      <vt:lpstr>（表八）一般公共预算税收返还和转移支付表</vt:lpstr>
      <vt:lpstr>（表九）2023年一般公共预算专项转移支付表</vt:lpstr>
      <vt:lpstr>（表十）2023年地方政府一般债务表</vt:lpstr>
      <vt:lpstr>（表十一）2023年新城区基金收入决算表</vt:lpstr>
      <vt:lpstr>（表十二）2023年新城区基金支出决算表</vt:lpstr>
      <vt:lpstr>（表十三）2023年新城区区本级基金收入决算表</vt:lpstr>
      <vt:lpstr>（表十四）2022年新城区区本级基金支出决算表 </vt:lpstr>
      <vt:lpstr>（表十五）2023年政府性基金预算转移支付总表</vt:lpstr>
      <vt:lpstr>（表十六）新城区2023年基金专项转移支付表</vt:lpstr>
      <vt:lpstr>（表十七）2023年地方政府专项债务限额和余额表 </vt:lpstr>
      <vt:lpstr>（表十八）2023年新城区基金决算平衡表</vt:lpstr>
      <vt:lpstr>（表十九）新城区2023年国有资本经营预算收入表</vt:lpstr>
      <vt:lpstr>（表二十）新城区2023年国有资本经营预算支出表</vt:lpstr>
      <vt:lpstr>（表二十一）2023年区本级国有资本经营预算收入表</vt:lpstr>
      <vt:lpstr>（表二十二）2022年区本级国有资本经营预算支出表</vt:lpstr>
      <vt:lpstr>（表二十三）新城区2023年国有资本经营预算转移支付表</vt:lpstr>
      <vt:lpstr>（表二十四）新城区2023年社会保险基金预算收入表 </vt:lpstr>
      <vt:lpstr>（表二十五）新城区社会保险基金预算支出表</vt:lpstr>
      <vt:lpstr>(表二十六）2023年三公经费决算表</vt:lpstr>
      <vt:lpstr>（表二十七）2023年新城区财政重点绩效评价项目表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skytears</cp:lastModifiedBy>
  <dcterms:created xsi:type="dcterms:W3CDTF">2020-08-11T02:05:00Z</dcterms:created>
  <dcterms:modified xsi:type="dcterms:W3CDTF">2024-11-04T01:40:47Z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248F0DBEE20C48BE86A31CB75F556CC4</vt:lpwstr>
  </property>
</Properties>
</file>